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50" windowWidth="3750" windowHeight="5265" tabRatio="897" activeTab="2"/>
  </bookViews>
  <sheets>
    <sheet name="πίνακας υπολογισμού τιμών" sheetId="1" r:id="rId1"/>
    <sheet name="ΠΡΟΜΕΤΡΉΣΕΙς 170000" sheetId="2" r:id="rId2"/>
    <sheet name="Προυπολογισμός  170000" sheetId="3" r:id="rId3"/>
  </sheets>
  <definedNames>
    <definedName name="_xlnm.Print_Area" localSheetId="0">'πίνακας υπολογισμού τιμών'!$A$2:$L$26</definedName>
    <definedName name="_xlnm.Print_Area" localSheetId="1">'ΠΡΟΜΕΤΡΉΣΕΙς 170000'!$B$2:$N$49</definedName>
    <definedName name="_xlnm.Print_Area" localSheetId="2">'Προυπολογισμός  170000'!$A$1:$O$63</definedName>
  </definedNames>
  <calcPr fullCalcOnLoad="1" fullPrecision="0"/>
</workbook>
</file>

<file path=xl/sharedStrings.xml><?xml version="1.0" encoding="utf-8"?>
<sst xmlns="http://schemas.openxmlformats.org/spreadsheetml/2006/main" count="253" uniqueCount="129">
  <si>
    <t>Άθροισμα:</t>
  </si>
  <si>
    <t>Δαπάνη</t>
  </si>
  <si>
    <t>ΕΛΛΗΝΙΚΗ  ΔΗΜΟΚΡΑΤΙΑ</t>
  </si>
  <si>
    <t>ΕΡΓΟ :</t>
  </si>
  <si>
    <t>ΠΕΡΙΦΕΡΕΙΑ  ΗΠΕΙΡΟΥ</t>
  </si>
  <si>
    <t>ΘΕΩΡΗΘΗΚΕ</t>
  </si>
  <si>
    <t>Απρόβλεπτα:</t>
  </si>
  <si>
    <t xml:space="preserve"> </t>
  </si>
  <si>
    <t>Είδος εργασίας</t>
  </si>
  <si>
    <t>Μερική</t>
  </si>
  <si>
    <t>Ολική</t>
  </si>
  <si>
    <t>Άθροισμα δαπανών:</t>
  </si>
  <si>
    <t>Γ-1</t>
  </si>
  <si>
    <t>Γ-1.1</t>
  </si>
  <si>
    <t>Μονάδα</t>
  </si>
  <si>
    <t>Ποσότητα</t>
  </si>
  <si>
    <t>Τιμή μονάδος</t>
  </si>
  <si>
    <t>Άρθρο Αναθεώρ.</t>
  </si>
  <si>
    <t>Σύνολο:</t>
  </si>
  <si>
    <t>ΓΕ &amp; ΟΕ 18%:</t>
  </si>
  <si>
    <t>Δ-3</t>
  </si>
  <si>
    <t>Ασφαλτική προεπάλειψη</t>
  </si>
  <si>
    <t>ΟΔΟ-4110</t>
  </si>
  <si>
    <t>Δ-8</t>
  </si>
  <si>
    <t>Ασφαλτική στρώση κυκλοφορίας πάχους 0,05 m (Π.Τ.Π. Α265)</t>
  </si>
  <si>
    <t>Δ-8.1</t>
  </si>
  <si>
    <t xml:space="preserve">Ασφαλτική στρώση κυκλοφορίας 0,05 m με χρήση κοινής ασφάλτου </t>
  </si>
  <si>
    <t>ΟΔΟ-4521.Β</t>
  </si>
  <si>
    <t>ΔΗΜΟΣ ΖΙΤΣΑΣ</t>
  </si>
  <si>
    <t>Δ/ΝΣΗ ΤΕΧΝΙΚΩΝ ΥΠΗΡΕΣΙΩΝ</t>
  </si>
  <si>
    <t>ΠΟΛΕΟΔΟΜΙΑΣ &amp; ΠΕΡ/ΝΤΟΣ</t>
  </si>
  <si>
    <t>Φ.Π.Α.:23%</t>
  </si>
  <si>
    <t xml:space="preserve">ΟΜΑΔΑ Α: ΧΩΜΑΤΟΥΡΓΙΚΑ </t>
  </si>
  <si>
    <t xml:space="preserve">ΟΜΑΔΑ Β: ΟΔΟΣΤΡΩΣΙΑ </t>
  </si>
  <si>
    <t xml:space="preserve">ΟΜΑΔΑ Γ: ΑΣΦΑΛΤΙΚΑ </t>
  </si>
  <si>
    <t>ΕΝΤΟΣ ΑΝΑΔΑΣΜΟΥ ΛΑΨΙΣΤΑΣ</t>
  </si>
  <si>
    <t>Γ-2.2</t>
  </si>
  <si>
    <t>Βάση πάχους 0,10 m (Π.Τ.Π. Ο-155)</t>
  </si>
  <si>
    <t>ΟΔΟ-3211.Β</t>
  </si>
  <si>
    <t>Ποσότητες αναλυτικά</t>
  </si>
  <si>
    <t>ΕΛΛΗΝΙΚΗ ΔΗΜΟΚΡΑΤΙΑ</t>
  </si>
  <si>
    <t>ΠΕΡΙΦΕΡΕΙΑ ΗΠΕΙΡΟΥ</t>
  </si>
  <si>
    <t>ΠΟΛΕΟΔΟΜΙΑΣ &amp; ΠΕΡΙΒ/ΝΤΟΣ</t>
  </si>
  <si>
    <t>Τμήμα Τεχνικών Έργων</t>
  </si>
  <si>
    <t>ΠΙΝΑΚΑΣ ΥΠΟΛΟΓΙΣΜΟΥ ΤΙΜΩΝ</t>
  </si>
  <si>
    <t>α/α τιμολογίου</t>
  </si>
  <si>
    <t xml:space="preserve">Είδος Εργασίας </t>
  </si>
  <si>
    <t xml:space="preserve">Τιμή Προμήθειας </t>
  </si>
  <si>
    <t>Δαπάνη Μεταφοράς</t>
  </si>
  <si>
    <r>
      <t>Συνολικό Κόστος ανά m</t>
    </r>
    <r>
      <rPr>
        <b/>
        <vertAlign val="superscript"/>
        <sz val="10"/>
        <rFont val="Arial"/>
        <family val="2"/>
      </rPr>
      <t>3/</t>
    </r>
    <r>
      <rPr>
        <b/>
        <sz val="10"/>
        <rFont val="Arial"/>
        <family val="2"/>
      </rPr>
      <t>km</t>
    </r>
  </si>
  <si>
    <t xml:space="preserve"> Τιμή/               Μονάδα</t>
  </si>
  <si>
    <t>Αποστάση μεταφοράς</t>
  </si>
  <si>
    <t>Η ΠΡΟΪΣΤΑΜΕΝΗ Δ/ΝΣΗΣ</t>
  </si>
  <si>
    <t>Η Συντάξασα</t>
  </si>
  <si>
    <t>ΣΙΑΜΠΙΡΗ ΔΕΣΠΟΙΝΑ</t>
  </si>
  <si>
    <t>Νασούλη Ανδρομάχη</t>
  </si>
  <si>
    <t>ΑΓΡ.ΤΟΠΟΓΡΑΦΟΣ ΜΗΧΑΝΙΚΟΣ-ΣΥΓΚΟΙΝΩΝΙΟΛΟΓΟΣ</t>
  </si>
  <si>
    <t>Τοπογράφος Μηχανικός Τ.Ε.</t>
  </si>
  <si>
    <t xml:space="preserve">Κατασκευή πλακών πλήρων, ολόσωμων βάθρων, λεπτοτοίχων  και κιβωτιοειδών οχετών με σκυρόδεμα C16/20   </t>
  </si>
  <si>
    <t>Β-29.3.3</t>
  </si>
  <si>
    <t>ΟΔΟ-2532</t>
  </si>
  <si>
    <t>ΟΔΟ-2653</t>
  </si>
  <si>
    <t>m</t>
  </si>
  <si>
    <t>Ε-9.5</t>
  </si>
  <si>
    <t xml:space="preserve">Πινακίδες ρυθμιστικές μεγάλου μεγέθους </t>
  </si>
  <si>
    <t>ΟΙΚ-6541</t>
  </si>
  <si>
    <t>τεμ.</t>
  </si>
  <si>
    <t>Ε-10.2</t>
  </si>
  <si>
    <t>Στύλος πινακίδων από γαλβανισμένο σιδηροσωλήνα DN 80 mm (3’’)</t>
  </si>
  <si>
    <t>12.01</t>
  </si>
  <si>
    <t>Προμήθεια, μεταφορά στη θέση εγκατάστασης, και τοποθέτηση προκατασκευασμένων τσιμεντοσωλήνων κατα ΕΛΟΤ ΕΝ 1916.</t>
  </si>
  <si>
    <t>12.01.01</t>
  </si>
  <si>
    <t>Τσιμεντοσωλήνες αποχέτευσης κλάσεως αντοχής 120 κατά ΕΛΟΤ ΕΝ 1916</t>
  </si>
  <si>
    <t xml:space="preserve">Σκυρόδεμα C12/15  κοιτοστρώσεων, περιβλ αγωγών κλπ </t>
  </si>
  <si>
    <t>Β-29.2.2</t>
  </si>
  <si>
    <t>m3</t>
  </si>
  <si>
    <t>ΟΔΟ-2531</t>
  </si>
  <si>
    <t>Β-4</t>
  </si>
  <si>
    <t>Επιχώματα από κοκκώδη υλικά σε πεζοδρόμια και θέσεις τεχνικών έργων</t>
  </si>
  <si>
    <t>Β-4.2</t>
  </si>
  <si>
    <t>Μεταβατικά επιχώματα τεχνικών έργων και επιχώματα ζώνης αγωγών</t>
  </si>
  <si>
    <t>ΥΔΡ-6068</t>
  </si>
  <si>
    <r>
      <t>m</t>
    </r>
    <r>
      <rPr>
        <vertAlign val="superscript"/>
        <sz val="11"/>
        <rFont val="Arial Narrow"/>
        <family val="2"/>
      </rPr>
      <t>3</t>
    </r>
  </si>
  <si>
    <t>Α-2</t>
  </si>
  <si>
    <t xml:space="preserve">Γενικές εκσκαφές σε έδαφος γαιώδες -ημιβραχώδες </t>
  </si>
  <si>
    <t>ΟΔΟ-1123Α</t>
  </si>
  <si>
    <t>12.01.01.07</t>
  </si>
  <si>
    <t>Ονομαστικής διαμέτρου D1000 mm</t>
  </si>
  <si>
    <t>ΥΔΡ 6551.7</t>
  </si>
  <si>
    <t xml:space="preserve">Ε-1.3 </t>
  </si>
  <si>
    <t>Μονόπλευρα χαλύβδινα στηθαία ασφαλείας, τεχνικών έργων σύμφωνα με το πρότυπο ΕΛΟΤ ΕΝ 1317-2</t>
  </si>
  <si>
    <t xml:space="preserve">Ε-1.3.1 </t>
  </si>
  <si>
    <t>Στηθαίο ασφαλείας ικανότητας συγκράτησης Η1, λειτουργικού πλάτους W5, κατηγορίας σφοδρότητας πρόσκρουσης Α</t>
  </si>
  <si>
    <t>2,0*0,05*1,50</t>
  </si>
  <si>
    <t>(1,40*1,40-(3,14*0,5*0,5))*2,0</t>
  </si>
  <si>
    <t>ΑΣΦΑΛΤΟΣΤΩΣΗ ΑΓΡΟΤΙΚΟΥ ΔΡΟΜΟΥ</t>
  </si>
  <si>
    <t>Αναθεώρηση :</t>
  </si>
  <si>
    <t>9,0*2,1*2,3-(1,40*1,40*2)</t>
  </si>
  <si>
    <t>30,0*1,0*2,4</t>
  </si>
  <si>
    <t>ΟΜΑΔΑ Α: ΧΩΜΑΤΟΥΡΓΙΚΑ-ΤΕΧΝΙΚΑ ΕΡΓΑ - ΣΗΜΑΝΣΗ-ΑΣΦΑΛΕΙΑ</t>
  </si>
  <si>
    <t xml:space="preserve">α/α </t>
  </si>
  <si>
    <t>Α.Τ.</t>
  </si>
  <si>
    <t>ΠΡΟΜΕΤΡΗΣΗ</t>
  </si>
  <si>
    <t>H Προϊσταμένη Δ/νσης</t>
  </si>
  <si>
    <t>Η συντάξασα</t>
  </si>
  <si>
    <t>Σιαμπίρη Δέσποινα</t>
  </si>
  <si>
    <t>Αγρ. Τοπ/φος Μηχ/κος</t>
  </si>
  <si>
    <t>Συγκοινωνιολόγος</t>
  </si>
  <si>
    <t>Τοπογράφος Μηχ/κος Τ.Ε.</t>
  </si>
  <si>
    <t>ΕΛΕΓΘΗΚΕ</t>
  </si>
  <si>
    <t>Στάθης Σταύρος</t>
  </si>
  <si>
    <t>Ηλεκτρολόγος Μηχ/κος</t>
  </si>
  <si>
    <t>Ελεούσα     / 05 / 2015</t>
  </si>
  <si>
    <t>Ελεούσα       / 05 / 2015</t>
  </si>
  <si>
    <t>Ο Προϊσταμένος Τμήματος</t>
  </si>
  <si>
    <t>Ε-10.1</t>
  </si>
  <si>
    <t>Στύλος πινακίδων από γαλβαν. σιδηροσωλήνα DN 40 mm (1 ½ ‘’)</t>
  </si>
  <si>
    <t>Ε-9.1</t>
  </si>
  <si>
    <t>Πινακίδες επικίνδυνων θέσεων, τριγωνικές, πλευράς 0,90 m</t>
  </si>
  <si>
    <t>ΟΙΚ-6542</t>
  </si>
  <si>
    <t>11,5*2,0+0,50</t>
  </si>
  <si>
    <t>2190*4,6</t>
  </si>
  <si>
    <t>2190*4,20</t>
  </si>
  <si>
    <t>Ε-9.3</t>
  </si>
  <si>
    <t xml:space="preserve">Πινακίδες ρυθμιστικές μικρού μεγέθους   </t>
  </si>
  <si>
    <r>
      <t xml:space="preserve">ΠΡΟΫΠΟΛΟΓΙΣΜΟΥ ΜΕΛΕΤΗΣ: </t>
    </r>
    <r>
      <rPr>
        <b/>
        <sz val="12"/>
        <color indexed="8"/>
        <rFont val="Arial Narrow"/>
        <family val="2"/>
      </rPr>
      <t>170.000,00</t>
    </r>
    <r>
      <rPr>
        <b/>
        <sz val="12"/>
        <rFont val="Arial Narrow"/>
        <family val="2"/>
      </rPr>
      <t xml:space="preserve"> Ευρώ</t>
    </r>
  </si>
  <si>
    <r>
      <t>m</t>
    </r>
    <r>
      <rPr>
        <vertAlign val="superscript"/>
        <sz val="11"/>
        <rFont val="Arial"/>
        <family val="2"/>
      </rPr>
      <t>3</t>
    </r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</si>
  <si>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</si>
  <si>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 Narrow"/>
        <family val="2"/>
      </rPr>
      <t>2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</si>
</sst>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0.0000"/>
    <numFmt numFmtId="175" formatCode="0.00000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Δρχ&quot;#,##0;&quot;Δρχ&quot;\-#,##0"/>
    <numFmt numFmtId="180" formatCode="&quot;Δρχ&quot;#,##0;[Red]&quot;Δρχ&quot;\-#,##0"/>
    <numFmt numFmtId="181" formatCode="&quot;Δρχ&quot;#,##0.00;&quot;Δρχ&quot;\-#,##0.00"/>
    <numFmt numFmtId="182" formatCode="&quot;Δρχ&quot;#,##0.00;[Red]&quot;Δρχ&quot;\-#,##0.00"/>
    <numFmt numFmtId="183" formatCode="_ &quot;Δρχ&quot;* #,##0_ ;_ &quot;Δρχ&quot;* \-#,##0_ ;_ &quot;Δρχ&quot;* &quot;-&quot;_ ;_ @_ "/>
    <numFmt numFmtId="184" formatCode="_ * #,##0_ ;_ * \-#,##0_ ;_ * &quot;-&quot;_ ;_ @_ "/>
    <numFmt numFmtId="185" formatCode="_ &quot;Δρχ&quot;* #,##0.00_ ;_ &quot;Δρχ&quot;* \-#,##0.00_ ;_ &quot;Δρχ&quot;* &quot;-&quot;??_ ;_ @_ "/>
    <numFmt numFmtId="186" formatCode="_ * #,##0.00_ ;_ * \-#,##0.00_ ;_ * &quot;-&quot;??_ ;_ @_ "/>
    <numFmt numFmtId="187" formatCode="\+0"/>
    <numFmt numFmtId="188" formatCode="0\+"/>
    <numFmt numFmtId="189" formatCode="#,##0\ \+"/>
    <numFmt numFmtId="190" formatCode="#,##0.0000"/>
    <numFmt numFmtId="191" formatCode="#,##0.00\+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"/>
    <numFmt numFmtId="198" formatCode="0.000%"/>
    <numFmt numFmtId="199" formatCode="0.0000%"/>
    <numFmt numFmtId="200" formatCode="0.00000%"/>
    <numFmt numFmtId="201" formatCode="0.000000%"/>
    <numFmt numFmtId="202" formatCode="#,##0.00\ &quot;€&quot;"/>
    <numFmt numFmtId="203" formatCode="#,##0.000"/>
    <numFmt numFmtId="204" formatCode="#,##0.00\ "/>
    <numFmt numFmtId="205" formatCode="#,##0.00&quot;*&quot;"/>
  </numFmts>
  <fonts count="64">
    <font>
      <sz val="10"/>
      <name val="Arial Greek"/>
      <family val="0"/>
    </font>
    <font>
      <sz val="10"/>
      <name val="Arial"/>
      <family val="2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 Greek"/>
      <family val="1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u val="single"/>
      <sz val="12"/>
      <name val="Arial Narrow"/>
      <family val="2"/>
    </font>
    <font>
      <b/>
      <u val="single"/>
      <sz val="14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8" borderId="1" applyNumberFormat="0" applyAlignment="0" applyProtection="0"/>
  </cellStyleXfs>
  <cellXfs count="193">
    <xf numFmtId="0" fontId="0" fillId="0" borderId="0" xfId="0" applyAlignment="1">
      <alignment/>
    </xf>
    <xf numFmtId="0" fontId="5" fillId="0" borderId="0" xfId="33" applyNumberFormat="1" applyFont="1" applyBorder="1" applyAlignment="1">
      <alignment horizontal="center" vertical="center"/>
      <protection/>
    </xf>
    <xf numFmtId="0" fontId="5" fillId="33" borderId="0" xfId="33" applyNumberFormat="1" applyFont="1" applyFill="1" applyBorder="1" applyAlignment="1">
      <alignment horizontal="center" vertical="center"/>
      <protection/>
    </xf>
    <xf numFmtId="1" fontId="6" fillId="33" borderId="0" xfId="56" applyNumberFormat="1" applyFont="1" applyFill="1" applyAlignment="1">
      <alignment horizontal="left" vertical="center"/>
    </xf>
    <xf numFmtId="0" fontId="7" fillId="0" borderId="0" xfId="33" applyNumberFormat="1" applyFont="1" applyBorder="1" applyAlignment="1">
      <alignment horizontal="center" vertical="center"/>
      <protection/>
    </xf>
    <xf numFmtId="0" fontId="8" fillId="0" borderId="0" xfId="33" applyNumberFormat="1" applyFont="1" applyAlignment="1">
      <alignment horizontal="center" vertical="center" wrapText="1"/>
      <protection/>
    </xf>
    <xf numFmtId="0" fontId="8" fillId="0" borderId="0" xfId="33" applyNumberFormat="1" applyFont="1" applyBorder="1" applyAlignment="1">
      <alignment horizontal="center" vertical="center"/>
      <protection/>
    </xf>
    <xf numFmtId="3" fontId="7" fillId="0" borderId="0" xfId="33" applyNumberFormat="1" applyFont="1" applyBorder="1" applyAlignment="1">
      <alignment horizontal="right" vertical="center"/>
      <protection/>
    </xf>
    <xf numFmtId="0" fontId="8" fillId="0" borderId="0" xfId="33" applyNumberFormat="1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/>
      <protection/>
    </xf>
    <xf numFmtId="3" fontId="8" fillId="0" borderId="0" xfId="33" applyNumberFormat="1" applyFont="1" applyBorder="1" applyAlignment="1">
      <alignment horizontal="center" vertical="center"/>
      <protection/>
    </xf>
    <xf numFmtId="3" fontId="9" fillId="0" borderId="0" xfId="33" applyNumberFormat="1" applyFont="1" applyBorder="1" applyAlignment="1">
      <alignment horizontal="center" vertical="center"/>
      <protection/>
    </xf>
    <xf numFmtId="4" fontId="8" fillId="0" borderId="0" xfId="33" applyNumberFormat="1" applyFont="1" applyBorder="1" applyAlignment="1">
      <alignment horizontal="center" vertical="center"/>
      <protection/>
    </xf>
    <xf numFmtId="3" fontId="10" fillId="0" borderId="0" xfId="33" applyNumberFormat="1" applyFont="1" applyBorder="1" applyAlignment="1">
      <alignment horizontal="center" vertical="center"/>
      <protection/>
    </xf>
    <xf numFmtId="0" fontId="7" fillId="34" borderId="10" xfId="33" applyNumberFormat="1" applyFont="1" applyFill="1" applyBorder="1" applyAlignment="1">
      <alignment horizontal="center" vertical="center"/>
      <protection/>
    </xf>
    <xf numFmtId="0" fontId="7" fillId="34" borderId="10" xfId="33" applyNumberFormat="1" applyFont="1" applyFill="1" applyBorder="1" applyAlignment="1">
      <alignment horizontal="center" vertical="center" wrapText="1"/>
      <protection/>
    </xf>
    <xf numFmtId="3" fontId="7" fillId="34" borderId="1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Fill="1" applyBorder="1" applyAlignment="1">
      <alignment horizontal="center" vertical="center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3" fontId="8" fillId="0" borderId="10" xfId="33" applyNumberFormat="1" applyFont="1" applyFill="1" applyBorder="1" applyAlignment="1">
      <alignment horizontal="center" vertical="center"/>
      <protection/>
    </xf>
    <xf numFmtId="4" fontId="8" fillId="0" borderId="10" xfId="33" applyNumberFormat="1" applyFont="1" applyFill="1" applyBorder="1" applyAlignment="1">
      <alignment horizontal="center" vertical="center"/>
      <protection/>
    </xf>
    <xf numFmtId="0" fontId="8" fillId="0" borderId="10" xfId="33" applyNumberFormat="1" applyFont="1" applyFill="1" applyBorder="1" applyAlignment="1">
      <alignment horizontal="left" vertical="center" wrapText="1"/>
      <protection/>
    </xf>
    <xf numFmtId="0" fontId="8" fillId="0" borderId="10" xfId="33" applyNumberFormat="1" applyFont="1" applyBorder="1" applyAlignment="1">
      <alignment horizontal="center" vertical="center"/>
      <protection/>
    </xf>
    <xf numFmtId="0" fontId="7" fillId="0" borderId="10" xfId="33" applyNumberFormat="1" applyFont="1" applyFill="1" applyBorder="1" applyAlignment="1">
      <alignment horizontal="center" vertical="center"/>
      <protection/>
    </xf>
    <xf numFmtId="0" fontId="8" fillId="0" borderId="10" xfId="33" applyNumberFormat="1" applyFont="1" applyFill="1" applyBorder="1" applyAlignment="1">
      <alignment horizontal="left" wrapText="1"/>
      <protection/>
    </xf>
    <xf numFmtId="0" fontId="8" fillId="0" borderId="10" xfId="33" applyNumberFormat="1" applyFont="1" applyFill="1" applyBorder="1" applyAlignment="1">
      <alignment horizontal="center" wrapText="1"/>
      <protection/>
    </xf>
    <xf numFmtId="0" fontId="8" fillId="0" borderId="0" xfId="33" applyNumberFormat="1" applyFont="1" applyFill="1" applyBorder="1" applyAlignment="1">
      <alignment horizontal="center" vertical="center"/>
      <protection/>
    </xf>
    <xf numFmtId="188" fontId="8" fillId="0" borderId="0" xfId="33" applyNumberFormat="1" applyFont="1" applyFill="1" applyBorder="1" applyAlignment="1">
      <alignment horizontal="center" vertical="center" wrapText="1"/>
      <protection/>
    </xf>
    <xf numFmtId="3" fontId="8" fillId="0" borderId="0" xfId="33" applyNumberFormat="1" applyFont="1" applyFill="1" applyBorder="1" applyAlignment="1">
      <alignment horizontal="center" vertical="center"/>
      <protection/>
    </xf>
    <xf numFmtId="4" fontId="8" fillId="0" borderId="0" xfId="33" applyNumberFormat="1" applyFont="1" applyFill="1" applyBorder="1" applyAlignment="1">
      <alignment horizontal="center" vertical="center"/>
      <protection/>
    </xf>
    <xf numFmtId="0" fontId="8" fillId="33" borderId="0" xfId="33" applyNumberFormat="1" applyFont="1" applyFill="1" applyBorder="1" applyAlignment="1">
      <alignment horizontal="center" vertical="center"/>
      <protection/>
    </xf>
    <xf numFmtId="0" fontId="8" fillId="33" borderId="0" xfId="33" applyNumberFormat="1" applyFont="1" applyFill="1" applyBorder="1" applyAlignment="1">
      <alignment horizontal="center" vertical="center" wrapText="1"/>
      <protection/>
    </xf>
    <xf numFmtId="3" fontId="8" fillId="33" borderId="0" xfId="33" applyNumberFormat="1" applyFont="1" applyFill="1" applyBorder="1" applyAlignment="1">
      <alignment horizontal="center" vertical="center"/>
      <protection/>
    </xf>
    <xf numFmtId="3" fontId="10" fillId="33" borderId="0" xfId="33" applyNumberFormat="1" applyFont="1" applyFill="1" applyBorder="1" applyAlignment="1">
      <alignment horizontal="center" vertical="center"/>
      <protection/>
    </xf>
    <xf numFmtId="4" fontId="8" fillId="33" borderId="0" xfId="33" applyNumberFormat="1" applyFont="1" applyFill="1" applyBorder="1" applyAlignment="1">
      <alignment horizontal="center" vertical="center"/>
      <protection/>
    </xf>
    <xf numFmtId="0" fontId="8" fillId="33" borderId="0" xfId="34" applyFont="1" applyFill="1" applyBorder="1" applyAlignment="1">
      <alignment horizontal="center" vertical="center"/>
      <protection/>
    </xf>
    <xf numFmtId="177" fontId="8" fillId="33" borderId="0" xfId="35" applyFont="1" applyFill="1" applyBorder="1" applyAlignment="1">
      <alignment horizontal="center" vertical="center"/>
    </xf>
    <xf numFmtId="0" fontId="11" fillId="0" borderId="0" xfId="33" applyNumberFormat="1" applyFont="1" applyBorder="1" applyAlignment="1">
      <alignment horizontal="center" vertical="center"/>
      <protection/>
    </xf>
    <xf numFmtId="3" fontId="7" fillId="34" borderId="10" xfId="33" applyNumberFormat="1" applyFont="1" applyFill="1" applyBorder="1" applyAlignment="1">
      <alignment horizontal="center" vertical="center"/>
      <protection/>
    </xf>
    <xf numFmtId="3" fontId="9" fillId="34" borderId="10" xfId="33" applyNumberFormat="1" applyFont="1" applyFill="1" applyBorder="1" applyAlignment="1">
      <alignment horizontal="center" vertical="center"/>
      <protection/>
    </xf>
    <xf numFmtId="4" fontId="7" fillId="34" borderId="10" xfId="33" applyNumberFormat="1" applyFont="1" applyFill="1" applyBorder="1" applyAlignment="1">
      <alignment horizontal="center" vertical="center"/>
      <protection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3" fontId="9" fillId="34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188" fontId="8" fillId="34" borderId="11" xfId="33" applyNumberFormat="1" applyFont="1" applyFill="1" applyBorder="1" applyAlignment="1">
      <alignment horizontal="center" vertical="center" wrapText="1"/>
      <protection/>
    </xf>
    <xf numFmtId="3" fontId="8" fillId="34" borderId="11" xfId="33" applyNumberFormat="1" applyFont="1" applyFill="1" applyBorder="1" applyAlignment="1">
      <alignment horizontal="center" vertical="center"/>
      <protection/>
    </xf>
    <xf numFmtId="0" fontId="8" fillId="34" borderId="11" xfId="33" applyNumberFormat="1" applyFont="1" applyFill="1" applyBorder="1" applyAlignment="1">
      <alignment horizontal="center" vertical="center"/>
      <protection/>
    </xf>
    <xf numFmtId="4" fontId="8" fillId="34" borderId="11" xfId="33" applyNumberFormat="1" applyFont="1" applyFill="1" applyBorder="1" applyAlignment="1">
      <alignment horizontal="center" vertical="center"/>
      <protection/>
    </xf>
    <xf numFmtId="202" fontId="7" fillId="0" borderId="0" xfId="33" applyNumberFormat="1" applyFont="1" applyFill="1" applyBorder="1" applyAlignment="1">
      <alignment horizontal="center" vertical="center"/>
      <protection/>
    </xf>
    <xf numFmtId="3" fontId="8" fillId="0" borderId="0" xfId="33" applyNumberFormat="1" applyFont="1" applyBorder="1" applyAlignment="1">
      <alignment horizontal="justify" vertic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20" fillId="0" borderId="10" xfId="54" applyNumberFormat="1" applyFont="1" applyFill="1" applyBorder="1" applyAlignment="1">
      <alignment horizontal="center" wrapText="1"/>
    </xf>
    <xf numFmtId="4" fontId="20" fillId="0" borderId="12" xfId="54" applyNumberFormat="1" applyFont="1" applyFill="1" applyBorder="1" applyAlignment="1">
      <alignment horizontal="center" wrapText="1"/>
    </xf>
    <xf numFmtId="0" fontId="8" fillId="0" borderId="11" xfId="33" applyNumberFormat="1" applyFont="1" applyFill="1" applyBorder="1" applyAlignment="1">
      <alignment horizontal="right" wrapText="1"/>
      <protection/>
    </xf>
    <xf numFmtId="0" fontId="13" fillId="0" borderId="0" xfId="33" applyNumberFormat="1" applyFont="1" applyFill="1" applyBorder="1" applyAlignment="1">
      <alignment horizontal="center" vertical="center" wrapText="1"/>
      <protection/>
    </xf>
    <xf numFmtId="0" fontId="19" fillId="0" borderId="0" xfId="33" applyNumberFormat="1" applyFont="1" applyFill="1" applyBorder="1" applyAlignment="1">
      <alignment horizontal="left" vertical="center" wrapText="1"/>
      <protection/>
    </xf>
    <xf numFmtId="0" fontId="8" fillId="0" borderId="13" xfId="33" applyNumberFormat="1" applyFont="1" applyFill="1" applyBorder="1" applyAlignment="1">
      <alignment horizontal="right" wrapText="1"/>
      <protection/>
    </xf>
    <xf numFmtId="176" fontId="20" fillId="0" borderId="10" xfId="54" applyNumberFormat="1" applyFont="1" applyFill="1" applyBorder="1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3" fillId="0" borderId="15" xfId="33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20" fillId="0" borderId="10" xfId="54" applyNumberFormat="1" applyFont="1" applyFill="1" applyBorder="1" applyAlignment="1">
      <alignment horizontal="center" vertical="center" wrapText="1"/>
    </xf>
    <xf numFmtId="176" fontId="20" fillId="0" borderId="10" xfId="54" applyNumberFormat="1" applyFont="1" applyFill="1" applyBorder="1" applyAlignment="1">
      <alignment vertical="center" wrapText="1"/>
    </xf>
    <xf numFmtId="176" fontId="20" fillId="0" borderId="14" xfId="54" applyNumberFormat="1" applyFont="1" applyFill="1" applyBorder="1" applyAlignment="1">
      <alignment vertical="center" wrapText="1"/>
    </xf>
    <xf numFmtId="0" fontId="8" fillId="35" borderId="10" xfId="33" applyNumberFormat="1" applyFont="1" applyFill="1" applyBorder="1" applyAlignment="1">
      <alignment horizontal="center" wrapText="1"/>
      <protection/>
    </xf>
    <xf numFmtId="0" fontId="7" fillId="35" borderId="10" xfId="33" applyNumberFormat="1" applyFont="1" applyFill="1" applyBorder="1" applyAlignment="1">
      <alignment horizontal="center" vertical="center" wrapText="1"/>
      <protection/>
    </xf>
    <xf numFmtId="0" fontId="8" fillId="35" borderId="10" xfId="33" applyNumberFormat="1" applyFont="1" applyFill="1" applyBorder="1" applyAlignment="1">
      <alignment horizontal="center"/>
      <protection/>
    </xf>
    <xf numFmtId="4" fontId="8" fillId="35" borderId="10" xfId="33" applyNumberFormat="1" applyFont="1" applyFill="1" applyBorder="1" applyAlignment="1">
      <alignment horizontal="center" vertical="center"/>
      <protection/>
    </xf>
    <xf numFmtId="3" fontId="8" fillId="35" borderId="10" xfId="33" applyNumberFormat="1" applyFont="1" applyFill="1" applyBorder="1" applyAlignment="1">
      <alignment horizontal="center" vertical="center"/>
      <protection/>
    </xf>
    <xf numFmtId="0" fontId="8" fillId="35" borderId="10" xfId="33" applyNumberFormat="1" applyFont="1" applyFill="1" applyBorder="1" applyAlignment="1">
      <alignment horizontal="center" vertical="center" wrapText="1"/>
      <protection/>
    </xf>
    <xf numFmtId="4" fontId="8" fillId="35" borderId="10" xfId="33" applyNumberFormat="1" applyFont="1" applyFill="1" applyBorder="1" applyAlignment="1">
      <alignment horizontal="right"/>
      <protection/>
    </xf>
    <xf numFmtId="0" fontId="8" fillId="35" borderId="10" xfId="33" applyNumberFormat="1" applyFont="1" applyFill="1" applyBorder="1" applyAlignment="1">
      <alignment horizontal="center" vertical="center"/>
      <protection/>
    </xf>
    <xf numFmtId="4" fontId="8" fillId="35" borderId="10" xfId="33" applyNumberFormat="1" applyFont="1" applyFill="1" applyBorder="1" applyAlignment="1">
      <alignment horizontal="center" vertical="center" wrapText="1"/>
      <protection/>
    </xf>
    <xf numFmtId="0" fontId="7" fillId="35" borderId="10" xfId="33" applyNumberFormat="1" applyFont="1" applyFill="1" applyBorder="1" applyAlignment="1">
      <alignment horizontal="center" vertical="center"/>
      <protection/>
    </xf>
    <xf numFmtId="3" fontId="8" fillId="0" borderId="16" xfId="33" applyNumberFormat="1" applyFont="1" applyFill="1" applyBorder="1" applyAlignment="1">
      <alignment horizontal="center" vertical="center"/>
      <protection/>
    </xf>
    <xf numFmtId="204" fontId="13" fillId="0" borderId="17" xfId="33" applyNumberFormat="1" applyFont="1" applyFill="1" applyBorder="1" applyAlignment="1">
      <alignment horizontal="right" vertical="center"/>
      <protection/>
    </xf>
    <xf numFmtId="4" fontId="8" fillId="0" borderId="16" xfId="33" applyNumberFormat="1" applyFont="1" applyFill="1" applyBorder="1" applyAlignment="1">
      <alignment horizontal="center" vertical="center"/>
      <protection/>
    </xf>
    <xf numFmtId="0" fontId="8" fillId="0" borderId="12" xfId="33" applyNumberFormat="1" applyFont="1" applyFill="1" applyBorder="1" applyAlignment="1">
      <alignment horizontal="left" wrapText="1"/>
      <protection/>
    </xf>
    <xf numFmtId="0" fontId="0" fillId="0" borderId="12" xfId="0" applyBorder="1" applyAlignment="1">
      <alignment horizontal="center"/>
    </xf>
    <xf numFmtId="4" fontId="8" fillId="33" borderId="10" xfId="33" applyNumberFormat="1" applyFont="1" applyFill="1" applyBorder="1" applyAlignment="1">
      <alignment horizontal="center" vertical="center"/>
      <protection/>
    </xf>
    <xf numFmtId="0" fontId="5" fillId="33" borderId="10" xfId="33" applyNumberFormat="1" applyFont="1" applyFill="1" applyBorder="1" applyAlignment="1">
      <alignment horizontal="center" vertical="center"/>
      <protection/>
    </xf>
    <xf numFmtId="2" fontId="15" fillId="0" borderId="10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5" fillId="33" borderId="10" xfId="33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8" fillId="33" borderId="0" xfId="33" applyNumberFormat="1" applyFont="1" applyFill="1" applyBorder="1" applyAlignment="1">
      <alignment/>
      <protection/>
    </xf>
    <xf numFmtId="0" fontId="8" fillId="33" borderId="0" xfId="34" applyFont="1" applyFill="1" applyBorder="1" applyAlignment="1">
      <alignment horizontal="center"/>
      <protection/>
    </xf>
    <xf numFmtId="0" fontId="8" fillId="33" borderId="0" xfId="33" applyNumberFormat="1" applyFont="1" applyFill="1" applyBorder="1" applyAlignment="1">
      <alignment horizontal="center"/>
      <protection/>
    </xf>
    <xf numFmtId="0" fontId="23" fillId="0" borderId="0" xfId="0" applyFont="1" applyAlignment="1">
      <alignment wrapText="1"/>
    </xf>
    <xf numFmtId="0" fontId="20" fillId="0" borderId="10" xfId="33" applyNumberFormat="1" applyFont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4" fontId="20" fillId="0" borderId="10" xfId="33" applyNumberFormat="1" applyFont="1" applyFill="1" applyBorder="1" applyAlignment="1">
      <alignment horizontal="center" vertical="center" wrapText="1"/>
      <protection/>
    </xf>
    <xf numFmtId="0" fontId="20" fillId="0" borderId="10" xfId="33" applyNumberFormat="1" applyFont="1" applyFill="1" applyBorder="1" applyAlignment="1">
      <alignment horizontal="left" vertical="center" wrapText="1"/>
      <protection/>
    </xf>
    <xf numFmtId="2" fontId="20" fillId="0" borderId="10" xfId="33" applyNumberFormat="1" applyFont="1" applyFill="1" applyBorder="1" applyAlignment="1">
      <alignment horizontal="center" vertical="center" wrapText="1"/>
      <protection/>
    </xf>
    <xf numFmtId="0" fontId="14" fillId="0" borderId="16" xfId="33" applyNumberFormat="1" applyFont="1" applyFill="1" applyBorder="1" applyAlignment="1">
      <alignment horizontal="left" vertical="center" wrapText="1"/>
      <protection/>
    </xf>
    <xf numFmtId="0" fontId="20" fillId="0" borderId="14" xfId="33" applyNumberFormat="1" applyFont="1" applyBorder="1" applyAlignment="1">
      <alignment horizontal="center" vertical="center"/>
      <protection/>
    </xf>
    <xf numFmtId="0" fontId="20" fillId="0" borderId="0" xfId="33" applyNumberFormat="1" applyFont="1" applyBorder="1" applyAlignment="1">
      <alignment horizontal="center" vertical="center"/>
      <protection/>
    </xf>
    <xf numFmtId="4" fontId="20" fillId="0" borderId="14" xfId="33" applyNumberFormat="1" applyFont="1" applyFill="1" applyBorder="1" applyAlignment="1">
      <alignment horizontal="center" vertical="center"/>
      <protection/>
    </xf>
    <xf numFmtId="3" fontId="20" fillId="0" borderId="14" xfId="33" applyNumberFormat="1" applyFont="1" applyFill="1" applyBorder="1" applyAlignment="1">
      <alignment horizontal="center" vertical="center"/>
      <protection/>
    </xf>
    <xf numFmtId="0" fontId="20" fillId="0" borderId="14" xfId="33" applyNumberFormat="1" applyFont="1" applyFill="1" applyBorder="1" applyAlignment="1">
      <alignment horizontal="center" vertical="center" wrapText="1"/>
      <protection/>
    </xf>
    <xf numFmtId="4" fontId="20" fillId="0" borderId="14" xfId="33" applyNumberFormat="1" applyFont="1" applyFill="1" applyBorder="1" applyAlignment="1">
      <alignment horizontal="center" vertical="center" wrapText="1"/>
      <protection/>
    </xf>
    <xf numFmtId="4" fontId="20" fillId="0" borderId="10" xfId="33" applyNumberFormat="1" applyFont="1" applyFill="1" applyBorder="1" applyAlignment="1">
      <alignment horizontal="center" vertical="center"/>
      <protection/>
    </xf>
    <xf numFmtId="0" fontId="20" fillId="0" borderId="10" xfId="33" applyNumberFormat="1" applyFont="1" applyFill="1" applyBorder="1" applyAlignment="1">
      <alignment horizontal="center" vertical="center" wrapText="1"/>
      <protection/>
    </xf>
    <xf numFmtId="3" fontId="20" fillId="0" borderId="10" xfId="33" applyNumberFormat="1" applyFont="1" applyFill="1" applyBorder="1" applyAlignment="1">
      <alignment horizontal="center" vertical="center"/>
      <protection/>
    </xf>
    <xf numFmtId="4" fontId="20" fillId="0" borderId="0" xfId="33" applyNumberFormat="1" applyFont="1" applyBorder="1" applyAlignment="1">
      <alignment horizontal="center" vertical="center"/>
      <protection/>
    </xf>
    <xf numFmtId="3" fontId="20" fillId="0" borderId="12" xfId="33" applyNumberFormat="1" applyFont="1" applyFill="1" applyBorder="1" applyAlignment="1">
      <alignment horizontal="center" vertical="center"/>
      <protection/>
    </xf>
    <xf numFmtId="0" fontId="20" fillId="0" borderId="12" xfId="33" applyNumberFormat="1" applyFont="1" applyFill="1" applyBorder="1" applyAlignment="1">
      <alignment horizontal="center" vertical="center" wrapText="1"/>
      <protection/>
    </xf>
    <xf numFmtId="4" fontId="20" fillId="0" borderId="12" xfId="33" applyNumberFormat="1" applyFont="1" applyFill="1" applyBorder="1" applyAlignment="1">
      <alignment horizontal="center" vertical="center"/>
      <protection/>
    </xf>
    <xf numFmtId="0" fontId="24" fillId="0" borderId="10" xfId="33" applyNumberFormat="1" applyFont="1" applyFill="1" applyBorder="1" applyAlignment="1">
      <alignment horizontal="center" vertical="center"/>
      <protection/>
    </xf>
    <xf numFmtId="2" fontId="20" fillId="0" borderId="12" xfId="33" applyNumberFormat="1" applyFont="1" applyBorder="1" applyAlignment="1">
      <alignment horizontal="center" vertical="center"/>
      <protection/>
    </xf>
    <xf numFmtId="0" fontId="20" fillId="0" borderId="10" xfId="33" applyNumberFormat="1" applyFont="1" applyFill="1" applyBorder="1" applyAlignment="1">
      <alignment horizontal="center" vertical="center"/>
      <protection/>
    </xf>
    <xf numFmtId="204" fontId="20" fillId="0" borderId="10" xfId="0" applyNumberFormat="1" applyFont="1" applyFill="1" applyBorder="1" applyAlignment="1">
      <alignment vertical="center"/>
    </xf>
    <xf numFmtId="0" fontId="20" fillId="0" borderId="13" xfId="33" applyNumberFormat="1" applyFont="1" applyFill="1" applyBorder="1" applyAlignment="1">
      <alignment horizontal="right" wrapText="1"/>
      <protection/>
    </xf>
    <xf numFmtId="2" fontId="20" fillId="0" borderId="11" xfId="33" applyNumberFormat="1" applyFont="1" applyFill="1" applyBorder="1" applyAlignment="1">
      <alignment horizontal="center" vertical="center" wrapText="1"/>
      <protection/>
    </xf>
    <xf numFmtId="0" fontId="20" fillId="0" borderId="11" xfId="33" applyNumberFormat="1" applyFont="1" applyFill="1" applyBorder="1" applyAlignment="1">
      <alignment horizontal="center" wrapText="1"/>
      <protection/>
    </xf>
    <xf numFmtId="3" fontId="20" fillId="0" borderId="10" xfId="33" applyNumberFormat="1" applyFont="1" applyBorder="1" applyAlignment="1">
      <alignment horizontal="center" vertical="center"/>
      <protection/>
    </xf>
    <xf numFmtId="0" fontId="20" fillId="0" borderId="10" xfId="33" applyNumberFormat="1" applyFont="1" applyFill="1" applyBorder="1" applyAlignment="1">
      <alignment horizontal="right" wrapText="1"/>
      <protection/>
    </xf>
    <xf numFmtId="4" fontId="14" fillId="0" borderId="10" xfId="33" applyNumberFormat="1" applyFont="1" applyFill="1" applyBorder="1" applyAlignment="1">
      <alignment horizontal="center" vertical="center"/>
      <protection/>
    </xf>
    <xf numFmtId="0" fontId="24" fillId="0" borderId="15" xfId="33" applyNumberFormat="1" applyFont="1" applyFill="1" applyBorder="1" applyAlignment="1">
      <alignment horizontal="center" vertical="center" wrapText="1"/>
      <protection/>
    </xf>
    <xf numFmtId="4" fontId="20" fillId="0" borderId="10" xfId="33" applyNumberFormat="1" applyFont="1" applyFill="1" applyBorder="1" applyAlignment="1">
      <alignment horizontal="left" vertical="center" wrapText="1"/>
      <protection/>
    </xf>
    <xf numFmtId="0" fontId="20" fillId="0" borderId="10" xfId="33" applyNumberFormat="1" applyFont="1" applyFill="1" applyBorder="1" applyAlignment="1">
      <alignment horizontal="center" wrapText="1"/>
      <protection/>
    </xf>
    <xf numFmtId="4" fontId="20" fillId="0" borderId="10" xfId="33" applyNumberFormat="1" applyFont="1" applyFill="1" applyBorder="1" applyAlignment="1">
      <alignment horizontal="center" wrapText="1"/>
      <protection/>
    </xf>
    <xf numFmtId="2" fontId="20" fillId="0" borderId="10" xfId="33" applyNumberFormat="1" applyFont="1" applyFill="1" applyBorder="1" applyAlignment="1">
      <alignment horizontal="center" wrapText="1"/>
      <protection/>
    </xf>
    <xf numFmtId="0" fontId="24" fillId="0" borderId="10" xfId="33" applyNumberFormat="1" applyFont="1" applyFill="1" applyBorder="1" applyAlignment="1">
      <alignment horizontal="center" vertical="center" wrapText="1"/>
      <protection/>
    </xf>
    <xf numFmtId="205" fontId="24" fillId="0" borderId="10" xfId="33" applyNumberFormat="1" applyFont="1" applyFill="1" applyBorder="1" applyAlignment="1">
      <alignment horizontal="right" vertical="center"/>
      <protection/>
    </xf>
    <xf numFmtId="4" fontId="20" fillId="0" borderId="10" xfId="33" applyNumberFormat="1" applyFont="1" applyBorder="1" applyAlignment="1">
      <alignment horizontal="center" vertical="center"/>
      <protection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2" fontId="20" fillId="0" borderId="0" xfId="33" applyNumberFormat="1" applyFont="1" applyFill="1" applyBorder="1" applyAlignment="1">
      <alignment horizontal="center" vertical="center"/>
      <protection/>
    </xf>
    <xf numFmtId="4" fontId="14" fillId="0" borderId="10" xfId="33" applyNumberFormat="1" applyFont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0" fillId="0" borderId="10" xfId="33" applyNumberFormat="1" applyFont="1" applyFill="1" applyBorder="1" applyAlignment="1">
      <alignment horizontal="center"/>
      <protection/>
    </xf>
    <xf numFmtId="4" fontId="62" fillId="35" borderId="10" xfId="33" applyNumberFormat="1" applyFont="1" applyFill="1" applyBorder="1" applyAlignment="1">
      <alignment horizontal="center" vertical="center"/>
      <protection/>
    </xf>
    <xf numFmtId="4" fontId="63" fillId="35" borderId="16" xfId="0" applyNumberFormat="1" applyFont="1" applyFill="1" applyBorder="1" applyAlignment="1">
      <alignment horizontal="center" vertical="center"/>
    </xf>
    <xf numFmtId="4" fontId="63" fillId="35" borderId="19" xfId="0" applyNumberFormat="1" applyFont="1" applyFill="1" applyBorder="1" applyAlignment="1">
      <alignment horizontal="center" vertical="center"/>
    </xf>
    <xf numFmtId="4" fontId="62" fillId="35" borderId="19" xfId="33" applyNumberFormat="1" applyFont="1" applyFill="1" applyBorder="1" applyAlignment="1">
      <alignment horizontal="center" vertical="center"/>
      <protection/>
    </xf>
    <xf numFmtId="4" fontId="62" fillId="35" borderId="16" xfId="33" applyNumberFormat="1" applyFont="1" applyFill="1" applyBorder="1" applyAlignment="1">
      <alignment horizontal="center" vertical="center"/>
      <protection/>
    </xf>
    <xf numFmtId="4" fontId="63" fillId="35" borderId="16" xfId="33" applyNumberFormat="1" applyFont="1" applyFill="1" applyBorder="1" applyAlignment="1">
      <alignment horizontal="center" vertical="center"/>
      <protection/>
    </xf>
    <xf numFmtId="0" fontId="20" fillId="0" borderId="20" xfId="33" applyNumberFormat="1" applyFont="1" applyBorder="1" applyAlignment="1">
      <alignment horizontal="center" vertical="center"/>
      <protection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10" xfId="33" applyNumberFormat="1" applyFont="1" applyBorder="1" applyAlignment="1">
      <alignment horizontal="center" vertical="center"/>
      <protection/>
    </xf>
    <xf numFmtId="0" fontId="7" fillId="34" borderId="10" xfId="33" applyNumberFormat="1" applyFont="1" applyFill="1" applyBorder="1" applyAlignment="1">
      <alignment horizontal="center" vertical="center" wrapText="1"/>
      <protection/>
    </xf>
    <xf numFmtId="3" fontId="7" fillId="0" borderId="0" xfId="33" applyNumberFormat="1" applyFont="1" applyFill="1" applyBorder="1" applyAlignment="1">
      <alignment horizontal="left" vertical="justify"/>
      <protection/>
    </xf>
    <xf numFmtId="0" fontId="7" fillId="34" borderId="12" xfId="33" applyNumberFormat="1" applyFont="1" applyFill="1" applyBorder="1" applyAlignment="1">
      <alignment horizontal="center" vertical="center" wrapText="1"/>
      <protection/>
    </xf>
    <xf numFmtId="0" fontId="7" fillId="34" borderId="14" xfId="33" applyNumberFormat="1" applyFont="1" applyFill="1" applyBorder="1" applyAlignment="1">
      <alignment horizontal="center" vertical="center" wrapText="1"/>
      <protection/>
    </xf>
    <xf numFmtId="3" fontId="8" fillId="0" borderId="0" xfId="33" applyNumberFormat="1" applyFont="1" applyBorder="1" applyAlignment="1">
      <alignment horizontal="justify" vertical="center"/>
      <protection/>
    </xf>
    <xf numFmtId="3" fontId="22" fillId="0" borderId="0" xfId="33" applyNumberFormat="1" applyFont="1" applyBorder="1" applyAlignment="1">
      <alignment horizontal="center" vertical="center"/>
      <protection/>
    </xf>
    <xf numFmtId="0" fontId="12" fillId="0" borderId="0" xfId="33" applyNumberFormat="1" applyFont="1" applyBorder="1" applyAlignment="1">
      <alignment horizontal="center" vertical="center"/>
      <protection/>
    </xf>
    <xf numFmtId="0" fontId="20" fillId="0" borderId="10" xfId="33" applyNumberFormat="1" applyFont="1" applyBorder="1" applyAlignment="1">
      <alignment horizontal="center" vertical="center"/>
      <protection/>
    </xf>
    <xf numFmtId="3" fontId="7" fillId="34" borderId="10" xfId="33" applyNumberFormat="1" applyFont="1" applyFill="1" applyBorder="1" applyAlignment="1">
      <alignment horizontal="center" vertical="center" wrapText="1"/>
      <protection/>
    </xf>
    <xf numFmtId="0" fontId="8" fillId="33" borderId="0" xfId="34" applyFont="1" applyFill="1" applyBorder="1" applyAlignment="1">
      <alignment horizontal="center" vertical="center"/>
      <protection/>
    </xf>
    <xf numFmtId="0" fontId="7" fillId="0" borderId="10" xfId="33" applyNumberFormat="1" applyFont="1" applyFill="1" applyBorder="1" applyAlignment="1">
      <alignment horizontal="center" vertical="center"/>
      <protection/>
    </xf>
    <xf numFmtId="0" fontId="8" fillId="0" borderId="10" xfId="33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4" fontId="7" fillId="0" borderId="17" xfId="33" applyNumberFormat="1" applyFont="1" applyFill="1" applyBorder="1" applyAlignment="1">
      <alignment horizontal="center" vertical="center"/>
      <protection/>
    </xf>
    <xf numFmtId="4" fontId="7" fillId="0" borderId="16" xfId="33" applyNumberFormat="1" applyFont="1" applyFill="1" applyBorder="1" applyAlignment="1">
      <alignment horizontal="center" vertical="center"/>
      <protection/>
    </xf>
    <xf numFmtId="4" fontId="7" fillId="34" borderId="10" xfId="33" applyNumberFormat="1" applyFont="1" applyFill="1" applyBorder="1" applyAlignment="1">
      <alignment horizontal="center" vertical="center"/>
      <protection/>
    </xf>
    <xf numFmtId="0" fontId="7" fillId="35" borderId="17" xfId="33" applyNumberFormat="1" applyFont="1" applyFill="1" applyBorder="1" applyAlignment="1">
      <alignment horizontal="left" vertical="center" wrapText="1"/>
      <protection/>
    </xf>
    <xf numFmtId="0" fontId="7" fillId="35" borderId="13" xfId="33" applyNumberFormat="1" applyFont="1" applyFill="1" applyBorder="1" applyAlignment="1">
      <alignment horizontal="left" vertical="center" wrapText="1"/>
      <protection/>
    </xf>
    <xf numFmtId="0" fontId="7" fillId="35" borderId="16" xfId="33" applyNumberFormat="1" applyFont="1" applyFill="1" applyBorder="1" applyAlignment="1">
      <alignment horizontal="left" vertical="center" wrapText="1"/>
      <protection/>
    </xf>
    <xf numFmtId="4" fontId="20" fillId="0" borderId="17" xfId="33" applyNumberFormat="1" applyFont="1" applyFill="1" applyBorder="1" applyAlignment="1">
      <alignment horizontal="right" vertical="center" wrapText="1"/>
      <protection/>
    </xf>
    <xf numFmtId="4" fontId="20" fillId="0" borderId="13" xfId="33" applyNumberFormat="1" applyFont="1" applyFill="1" applyBorder="1" applyAlignment="1">
      <alignment horizontal="right" vertical="center" wrapText="1"/>
      <protection/>
    </xf>
    <xf numFmtId="4" fontId="20" fillId="0" borderId="16" xfId="33" applyNumberFormat="1" applyFont="1" applyFill="1" applyBorder="1" applyAlignment="1">
      <alignment horizontal="right" vertical="center" wrapText="1"/>
      <protection/>
    </xf>
    <xf numFmtId="0" fontId="20" fillId="0" borderId="10" xfId="33" applyNumberFormat="1" applyFont="1" applyFill="1" applyBorder="1" applyAlignment="1">
      <alignment horizontal="right" wrapText="1"/>
      <protection/>
    </xf>
    <xf numFmtId="3" fontId="7" fillId="0" borderId="0" xfId="33" applyNumberFormat="1" applyFont="1" applyBorder="1" applyAlignment="1">
      <alignment horizontal="center" vertical="center"/>
      <protection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Βασικό_Επέκταση δικτύου ύδρευσης Δ.Δ. Ζωοδόχου" xfId="34"/>
    <cellStyle name="Διαχωριστικό χιλιάδων/υποδιαστολή_Επέκταση δικτύου ύδρευσης Δ.Δ. Ζωοδόχου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Νομισματικό_Επέκταση δικτύου ύδρευσης Δ.Δ. Ζωοδόχου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0</xdr:rowOff>
    </xdr:from>
    <xdr:to>
      <xdr:col>1</xdr:col>
      <xdr:colOff>257175</xdr:colOff>
      <xdr:row>3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002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57150</xdr:rowOff>
    </xdr:from>
    <xdr:to>
      <xdr:col>2</xdr:col>
      <xdr:colOff>419100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6670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</xdr:col>
      <xdr:colOff>590550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81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showZeros="0" zoomScaleSheetLayoutView="100" zoomScalePageLayoutView="0" workbookViewId="0" topLeftCell="A1">
      <selection activeCell="C25" sqref="C25"/>
    </sheetView>
  </sheetViews>
  <sheetFormatPr defaultColWidth="8.00390625" defaultRowHeight="12.75"/>
  <cols>
    <col min="1" max="1" width="11.25390625" style="6" customWidth="1"/>
    <col min="2" max="2" width="61.25390625" style="8" customWidth="1"/>
    <col min="3" max="3" width="12.00390625" style="6" customWidth="1"/>
    <col min="4" max="4" width="19.00390625" style="6" customWidth="1"/>
    <col min="5" max="5" width="12.875" style="10" customWidth="1"/>
    <col min="6" max="6" width="13.25390625" style="10" hidden="1" customWidth="1"/>
    <col min="7" max="7" width="13.00390625" style="13" hidden="1" customWidth="1"/>
    <col min="8" max="8" width="14.25390625" style="6" hidden="1" customWidth="1"/>
    <col min="9" max="9" width="13.375" style="12" hidden="1" customWidth="1"/>
    <col min="10" max="11" width="12.375" style="12" hidden="1" customWidth="1"/>
    <col min="12" max="12" width="12.25390625" style="1" customWidth="1"/>
    <col min="13" max="16384" width="8.00390625" style="1" customWidth="1"/>
  </cols>
  <sheetData>
    <row r="2" spans="1:11" s="2" customFormat="1" ht="15.75">
      <c r="A2"/>
      <c r="B2"/>
      <c r="C2"/>
      <c r="D2"/>
      <c r="E2"/>
      <c r="F2"/>
      <c r="G2"/>
      <c r="H2"/>
      <c r="I2" s="34"/>
      <c r="J2" s="34"/>
      <c r="K2" s="34"/>
    </row>
    <row r="3" spans="1:11" s="2" customFormat="1" ht="15.75">
      <c r="A3"/>
      <c r="B3"/>
      <c r="C3"/>
      <c r="D3"/>
      <c r="E3"/>
      <c r="F3"/>
      <c r="G3"/>
      <c r="H3"/>
      <c r="I3" s="34"/>
      <c r="J3" s="34"/>
      <c r="K3" s="34"/>
    </row>
    <row r="4" spans="1:11" s="2" customFormat="1" ht="15.75">
      <c r="A4"/>
      <c r="B4"/>
      <c r="C4"/>
      <c r="D4"/>
      <c r="E4"/>
      <c r="F4"/>
      <c r="G4"/>
      <c r="H4"/>
      <c r="I4" s="34"/>
      <c r="J4" s="34"/>
      <c r="K4" s="34"/>
    </row>
    <row r="5" spans="1:11" s="2" customFormat="1" ht="15" customHeight="1">
      <c r="A5" s="50" t="s">
        <v>40</v>
      </c>
      <c r="B5"/>
      <c r="C5" s="51"/>
      <c r="D5" s="52"/>
      <c r="E5" s="52"/>
      <c r="F5" s="52"/>
      <c r="G5" s="52"/>
      <c r="H5" s="52"/>
      <c r="I5" s="34"/>
      <c r="J5" s="34"/>
      <c r="K5" s="34"/>
    </row>
    <row r="6" spans="1:11" s="2" customFormat="1" ht="16.5">
      <c r="A6" s="50" t="s">
        <v>41</v>
      </c>
      <c r="B6"/>
      <c r="C6" s="51"/>
      <c r="D6" s="52"/>
      <c r="E6" s="52"/>
      <c r="F6" s="52"/>
      <c r="G6" s="52"/>
      <c r="H6" s="52"/>
      <c r="I6" s="34"/>
      <c r="J6" s="34"/>
      <c r="K6" s="34"/>
    </row>
    <row r="7" spans="1:11" s="2" customFormat="1" ht="16.5">
      <c r="A7" s="50" t="s">
        <v>28</v>
      </c>
      <c r="B7"/>
      <c r="C7" s="51"/>
      <c r="D7" s="52"/>
      <c r="E7" s="52"/>
      <c r="F7" s="52"/>
      <c r="G7" s="52"/>
      <c r="H7" s="52"/>
      <c r="I7" s="34"/>
      <c r="J7" s="34"/>
      <c r="K7" s="34"/>
    </row>
    <row r="8" spans="1:11" s="2" customFormat="1" ht="16.5">
      <c r="A8" s="50" t="s">
        <v>29</v>
      </c>
      <c r="B8"/>
      <c r="C8" s="51"/>
      <c r="D8" s="52"/>
      <c r="E8" s="52"/>
      <c r="F8" s="52"/>
      <c r="G8" s="52"/>
      <c r="H8" s="52"/>
      <c r="I8" s="34"/>
      <c r="J8" s="34"/>
      <c r="K8" s="34"/>
    </row>
    <row r="9" spans="1:11" s="2" customFormat="1" ht="16.5">
      <c r="A9" s="50" t="s">
        <v>42</v>
      </c>
      <c r="B9"/>
      <c r="C9" s="51"/>
      <c r="D9" s="52"/>
      <c r="E9" s="52"/>
      <c r="F9" s="52"/>
      <c r="G9" s="52"/>
      <c r="H9" s="52"/>
      <c r="I9" s="34"/>
      <c r="J9" s="34"/>
      <c r="K9" s="34"/>
    </row>
    <row r="10" spans="1:11" s="2" customFormat="1" ht="16.5">
      <c r="A10" s="157" t="s">
        <v>43</v>
      </c>
      <c r="B10" s="157"/>
      <c r="C10" s="51"/>
      <c r="D10" s="52"/>
      <c r="E10" s="52"/>
      <c r="F10" s="52"/>
      <c r="G10" s="52"/>
      <c r="H10" s="52"/>
      <c r="I10" s="30"/>
      <c r="J10" s="30"/>
      <c r="K10" s="30"/>
    </row>
    <row r="11" spans="1:11" s="2" customFormat="1" ht="16.5">
      <c r="A11" s="53"/>
      <c r="B11" s="53"/>
      <c r="C11" s="51"/>
      <c r="D11" s="52"/>
      <c r="E11" s="52"/>
      <c r="F11" s="52"/>
      <c r="G11" s="52"/>
      <c r="H11" s="52"/>
      <c r="I11" s="30"/>
      <c r="J11" s="30"/>
      <c r="K11" s="30"/>
    </row>
    <row r="12" spans="1:11" s="2" customFormat="1" ht="16.5">
      <c r="A12" s="53"/>
      <c r="B12" s="53"/>
      <c r="C12" s="51"/>
      <c r="D12" s="52"/>
      <c r="E12" s="52"/>
      <c r="F12" s="52"/>
      <c r="G12" s="52"/>
      <c r="H12" s="52"/>
      <c r="I12" s="30"/>
      <c r="J12" s="30"/>
      <c r="K12" s="30"/>
    </row>
    <row r="13" spans="1:11" s="2" customFormat="1" ht="16.5">
      <c r="A13" s="53"/>
      <c r="B13" s="53"/>
      <c r="C13" s="51"/>
      <c r="D13" s="52"/>
      <c r="E13" s="52"/>
      <c r="F13" s="52"/>
      <c r="G13" s="52"/>
      <c r="H13" s="52"/>
      <c r="I13" s="34"/>
      <c r="J13" s="34"/>
      <c r="K13" s="34"/>
    </row>
    <row r="14" spans="1:11" s="2" customFormat="1" ht="16.5">
      <c r="A14" s="53"/>
      <c r="B14" s="53"/>
      <c r="C14" s="51"/>
      <c r="D14" s="52"/>
      <c r="E14" s="52"/>
      <c r="F14" s="52"/>
      <c r="G14" s="52"/>
      <c r="H14" s="52"/>
      <c r="I14" s="34"/>
      <c r="J14" s="34"/>
      <c r="K14" s="34"/>
    </row>
    <row r="15" spans="1:11" s="2" customFormat="1" ht="15.75">
      <c r="A15"/>
      <c r="B15"/>
      <c r="C15"/>
      <c r="D15"/>
      <c r="E15"/>
      <c r="F15"/>
      <c r="G15"/>
      <c r="H15"/>
      <c r="I15" s="30"/>
      <c r="J15" s="30"/>
      <c r="K15" s="30"/>
    </row>
    <row r="16" spans="1:11" s="2" customFormat="1" ht="15.75">
      <c r="A16"/>
      <c r="B16" s="158" t="s">
        <v>44</v>
      </c>
      <c r="C16" s="158"/>
      <c r="D16" s="158"/>
      <c r="E16" s="158"/>
      <c r="F16" s="158"/>
      <c r="G16"/>
      <c r="H16"/>
      <c r="I16" s="30"/>
      <c r="J16" s="30"/>
      <c r="K16" s="30"/>
    </row>
    <row r="17" spans="1:11" s="2" customFormat="1" ht="15.75">
      <c r="A17"/>
      <c r="B17" s="54"/>
      <c r="C17" s="54"/>
      <c r="D17" s="54"/>
      <c r="E17" s="54"/>
      <c r="F17" s="54"/>
      <c r="G17"/>
      <c r="H17"/>
      <c r="I17" s="34"/>
      <c r="J17" s="34"/>
      <c r="K17" s="34"/>
    </row>
    <row r="18" spans="1:11" s="2" customFormat="1" ht="15.75">
      <c r="A18"/>
      <c r="B18" s="54"/>
      <c r="C18" s="54"/>
      <c r="D18" s="54"/>
      <c r="E18" s="54"/>
      <c r="F18" s="54"/>
      <c r="G18"/>
      <c r="H18"/>
      <c r="I18" s="34"/>
      <c r="J18" s="34"/>
      <c r="K18" s="34"/>
    </row>
    <row r="19" spans="1:12" s="2" customFormat="1" ht="15.75">
      <c r="A19" s="159" t="s">
        <v>45</v>
      </c>
      <c r="B19" s="161" t="s">
        <v>46</v>
      </c>
      <c r="C19" s="159" t="s">
        <v>47</v>
      </c>
      <c r="D19" s="161" t="s">
        <v>48</v>
      </c>
      <c r="E19" s="161"/>
      <c r="F19" s="161"/>
      <c r="G19" s="162" t="s">
        <v>49</v>
      </c>
      <c r="H19"/>
      <c r="I19" s="34"/>
      <c r="J19" s="34"/>
      <c r="K19" s="34"/>
      <c r="L19" s="162" t="s">
        <v>49</v>
      </c>
    </row>
    <row r="20" spans="1:12" s="2" customFormat="1" ht="25.5">
      <c r="A20" s="160"/>
      <c r="B20" s="161"/>
      <c r="C20" s="160"/>
      <c r="D20" s="55" t="s">
        <v>50</v>
      </c>
      <c r="E20" s="55" t="s">
        <v>51</v>
      </c>
      <c r="F20" s="56" t="s">
        <v>1</v>
      </c>
      <c r="G20" s="162"/>
      <c r="H20"/>
      <c r="I20" s="34"/>
      <c r="J20" s="34"/>
      <c r="K20" s="34"/>
      <c r="L20" s="162"/>
    </row>
    <row r="21" spans="1:12" s="2" customFormat="1" ht="24" customHeight="1">
      <c r="A21" s="73" t="s">
        <v>83</v>
      </c>
      <c r="B21" s="74" t="s">
        <v>84</v>
      </c>
      <c r="C21" s="70">
        <v>0.7</v>
      </c>
      <c r="D21" s="55">
        <v>0.2</v>
      </c>
      <c r="E21" s="55">
        <v>2</v>
      </c>
      <c r="F21" s="56"/>
      <c r="G21" s="71"/>
      <c r="H21"/>
      <c r="I21" s="34"/>
      <c r="J21" s="34"/>
      <c r="K21" s="34"/>
      <c r="L21" s="95">
        <f>(E21*D21)+C21</f>
        <v>1.1</v>
      </c>
    </row>
    <row r="22" spans="1:12" s="2" customFormat="1" ht="23.25" customHeight="1">
      <c r="A22" s="25" t="s">
        <v>36</v>
      </c>
      <c r="B22" s="91" t="s">
        <v>37</v>
      </c>
      <c r="C22" s="92">
        <v>1.2</v>
      </c>
      <c r="D22" s="92">
        <v>0.02</v>
      </c>
      <c r="E22" s="92">
        <v>10</v>
      </c>
      <c r="F22"/>
      <c r="G22"/>
      <c r="H22"/>
      <c r="I22" s="34"/>
      <c r="J22" s="34"/>
      <c r="K22" s="34"/>
      <c r="L22" s="96">
        <f>D22*E22+C22</f>
        <v>1.4</v>
      </c>
    </row>
    <row r="23" spans="1:12" s="2" customFormat="1" ht="23.25" customHeight="1">
      <c r="A23" s="72" t="s">
        <v>79</v>
      </c>
      <c r="B23" s="76" t="s">
        <v>80</v>
      </c>
      <c r="C23" s="61">
        <v>11.5</v>
      </c>
      <c r="D23" s="62">
        <v>0.19</v>
      </c>
      <c r="E23" s="61">
        <v>10</v>
      </c>
      <c r="F23" s="57"/>
      <c r="G23" s="57"/>
      <c r="H23" s="57"/>
      <c r="I23" s="93"/>
      <c r="J23" s="93"/>
      <c r="K23" s="93"/>
      <c r="L23" s="62">
        <f>E23*D23+C23</f>
        <v>13.4</v>
      </c>
    </row>
    <row r="24" spans="1:12" s="2" customFormat="1" ht="15.75">
      <c r="A24" s="25" t="s">
        <v>23</v>
      </c>
      <c r="B24" s="24" t="s">
        <v>24</v>
      </c>
      <c r="C24" s="94"/>
      <c r="D24" s="94"/>
      <c r="E24" s="94"/>
      <c r="F24" s="94"/>
      <c r="G24" s="94"/>
      <c r="H24" s="94"/>
      <c r="I24" s="94"/>
      <c r="J24" s="94"/>
      <c r="K24" s="94"/>
      <c r="L24" s="97"/>
    </row>
    <row r="25" spans="1:12" s="2" customFormat="1" ht="15.75">
      <c r="A25" s="25" t="s">
        <v>25</v>
      </c>
      <c r="B25" s="24" t="s">
        <v>26</v>
      </c>
      <c r="C25" s="61">
        <v>7.7</v>
      </c>
      <c r="D25" s="61">
        <v>0.01562</v>
      </c>
      <c r="E25" s="61">
        <v>10</v>
      </c>
      <c r="F25" s="57"/>
      <c r="G25" s="57"/>
      <c r="H25" s="57"/>
      <c r="I25" s="93"/>
      <c r="J25" s="93"/>
      <c r="K25" s="93"/>
      <c r="L25" s="62">
        <f>D25*E25+C25</f>
        <v>7.86</v>
      </c>
    </row>
    <row r="26" spans="1:11" s="2" customFormat="1" ht="15.75">
      <c r="A26"/>
      <c r="B26"/>
      <c r="C26" s="163"/>
      <c r="D26" s="163"/>
      <c r="E26" s="163"/>
      <c r="F26"/>
      <c r="G26"/>
      <c r="H26"/>
      <c r="I26" s="34"/>
      <c r="J26" s="34"/>
      <c r="K26" s="34"/>
    </row>
    <row r="27" spans="1:11" s="2" customFormat="1" ht="15.75">
      <c r="A27"/>
      <c r="B27"/>
      <c r="C27"/>
      <c r="D27"/>
      <c r="E27"/>
      <c r="F27"/>
      <c r="G27"/>
      <c r="H27"/>
      <c r="I27" s="34"/>
      <c r="J27" s="34"/>
      <c r="K27" s="34"/>
    </row>
    <row r="28" spans="1:11" s="2" customFormat="1" ht="15.75">
      <c r="A28"/>
      <c r="B28"/>
      <c r="C28"/>
      <c r="D28"/>
      <c r="E28"/>
      <c r="F28"/>
      <c r="G28"/>
      <c r="H28"/>
      <c r="I28" s="34"/>
      <c r="J28" s="34"/>
      <c r="K28" s="34"/>
    </row>
    <row r="29" spans="1:11" s="2" customFormat="1" ht="15.75">
      <c r="A29"/>
      <c r="B29"/>
      <c r="C29"/>
      <c r="D29"/>
      <c r="E29"/>
      <c r="F29"/>
      <c r="G29"/>
      <c r="H29"/>
      <c r="I29" s="34"/>
      <c r="J29" s="34"/>
      <c r="K29" s="34"/>
    </row>
    <row r="30" spans="1:11" s="2" customFormat="1" ht="15.75">
      <c r="A30"/>
      <c r="B30"/>
      <c r="C30"/>
      <c r="D30"/>
      <c r="E30"/>
      <c r="F30"/>
      <c r="G30"/>
      <c r="H30"/>
      <c r="I30" s="34"/>
      <c r="J30" s="34"/>
      <c r="K30" s="34"/>
    </row>
    <row r="31" spans="1:11" s="2" customFormat="1" ht="15.75">
      <c r="A31"/>
      <c r="B31"/>
      <c r="C31"/>
      <c r="D31"/>
      <c r="E31"/>
      <c r="F31"/>
      <c r="G31"/>
      <c r="H31"/>
      <c r="I31" s="34"/>
      <c r="J31" s="34"/>
      <c r="K31" s="34"/>
    </row>
    <row r="32" spans="1:11" s="2" customFormat="1" ht="15.75">
      <c r="A32"/>
      <c r="B32" s="59" t="s">
        <v>5</v>
      </c>
      <c r="C32"/>
      <c r="D32"/>
      <c r="E32"/>
      <c r="F32"/>
      <c r="G32"/>
      <c r="H32"/>
      <c r="I32" s="34"/>
      <c r="J32" s="34"/>
      <c r="K32" s="34"/>
    </row>
    <row r="33" spans="1:11" s="2" customFormat="1" ht="15.75">
      <c r="A33"/>
      <c r="B33" s="59" t="s">
        <v>52</v>
      </c>
      <c r="C33"/>
      <c r="D33"/>
      <c r="E33" s="163" t="s">
        <v>53</v>
      </c>
      <c r="F33" s="163"/>
      <c r="G33" s="163"/>
      <c r="H33"/>
      <c r="I33" s="34"/>
      <c r="J33" s="34"/>
      <c r="K33" s="34"/>
    </row>
    <row r="34" spans="1:11" s="2" customFormat="1" ht="15.75">
      <c r="A34"/>
      <c r="B34" s="59"/>
      <c r="C34"/>
      <c r="D34"/>
      <c r="E34"/>
      <c r="F34"/>
      <c r="G34"/>
      <c r="H34"/>
      <c r="I34" s="34"/>
      <c r="J34" s="34"/>
      <c r="K34" s="34"/>
    </row>
    <row r="35" spans="1:11" s="2" customFormat="1" ht="15.75">
      <c r="A35"/>
      <c r="B35" s="59"/>
      <c r="C35"/>
      <c r="D35"/>
      <c r="E35" s="58"/>
      <c r="F35" s="58"/>
      <c r="G35" s="58"/>
      <c r="H35"/>
      <c r="I35" s="34"/>
      <c r="J35" s="34"/>
      <c r="K35" s="34"/>
    </row>
    <row r="36" spans="1:11" s="2" customFormat="1" ht="15.75">
      <c r="A36"/>
      <c r="B36" s="59"/>
      <c r="C36"/>
      <c r="D36"/>
      <c r="E36" s="60"/>
      <c r="F36" s="60"/>
      <c r="G36" s="60"/>
      <c r="H36"/>
      <c r="I36" s="34"/>
      <c r="J36" s="34"/>
      <c r="K36" s="34"/>
    </row>
    <row r="37" spans="1:11" s="2" customFormat="1" ht="15.75">
      <c r="A37"/>
      <c r="B37"/>
      <c r="C37"/>
      <c r="D37"/>
      <c r="E37" s="60"/>
      <c r="F37" s="60"/>
      <c r="G37" s="60"/>
      <c r="H37"/>
      <c r="I37" s="34"/>
      <c r="J37" s="34"/>
      <c r="K37" s="34"/>
    </row>
    <row r="38" spans="1:11" s="2" customFormat="1" ht="15.75">
      <c r="A38"/>
      <c r="B38" s="59" t="s">
        <v>54</v>
      </c>
      <c r="C38"/>
      <c r="D38"/>
      <c r="E38" s="163" t="s">
        <v>55</v>
      </c>
      <c r="F38" s="163"/>
      <c r="G38" s="163"/>
      <c r="H38"/>
      <c r="I38" s="34"/>
      <c r="J38" s="34"/>
      <c r="K38" s="34"/>
    </row>
    <row r="39" spans="1:11" s="2" customFormat="1" ht="15.75">
      <c r="A39"/>
      <c r="B39" s="59" t="s">
        <v>56</v>
      </c>
      <c r="C39"/>
      <c r="D39"/>
      <c r="E39" s="164" t="s">
        <v>57</v>
      </c>
      <c r="F39" s="164"/>
      <c r="G39" s="164"/>
      <c r="H39"/>
      <c r="I39" s="34"/>
      <c r="J39" s="34"/>
      <c r="K39" s="34"/>
    </row>
    <row r="40" spans="3:5" ht="15.75">
      <c r="C40" s="30"/>
      <c r="D40" s="30"/>
      <c r="E40" s="32"/>
    </row>
  </sheetData>
  <sheetProtection/>
  <mergeCells count="12">
    <mergeCell ref="G19:G20"/>
    <mergeCell ref="C26:E26"/>
    <mergeCell ref="E33:G33"/>
    <mergeCell ref="E38:G38"/>
    <mergeCell ref="E39:G39"/>
    <mergeCell ref="L19:L20"/>
    <mergeCell ref="A10:B10"/>
    <mergeCell ref="B16:F16"/>
    <mergeCell ref="A19:A20"/>
    <mergeCell ref="B19:B20"/>
    <mergeCell ref="C19:C20"/>
    <mergeCell ref="D19:F19"/>
  </mergeCells>
  <printOptions gridLines="1"/>
  <pageMargins left="0.3937007874015748" right="0.35433070866141736" top="0.5118110236220472" bottom="0.35433070866141736" header="0.2362204724409449" footer="0.1968503937007874"/>
  <pageSetup firstPageNumber="1" useFirstPageNumber="1" fitToHeight="30" horizontalDpi="600" verticalDpi="600" orientation="landscape" paperSize="9" scale="81" r:id="rId2"/>
  <headerFooter alignWithMargins="0">
    <oddHeader>&amp;R
</oddHeader>
    <oddFooter>&amp;L3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N74"/>
  <sheetViews>
    <sheetView showZeros="0" view="pageBreakPreview" zoomScaleSheetLayoutView="100" zoomScalePageLayoutView="0" workbookViewId="0" topLeftCell="A1">
      <selection activeCell="G8" sqref="G8"/>
    </sheetView>
  </sheetViews>
  <sheetFormatPr defaultColWidth="8.00390625" defaultRowHeight="12.75"/>
  <cols>
    <col min="1" max="1" width="8.00390625" style="1" customWidth="1"/>
    <col min="2" max="2" width="6.875" style="6" customWidth="1"/>
    <col min="3" max="3" width="61.25390625" style="8" customWidth="1"/>
    <col min="4" max="4" width="10.25390625" style="8" customWidth="1"/>
    <col min="5" max="5" width="9.625" style="6" customWidth="1"/>
    <col min="6" max="6" width="12.25390625" style="6" customWidth="1"/>
    <col min="7" max="7" width="30.625" style="6" customWidth="1"/>
    <col min="8" max="8" width="24.25390625" style="10" customWidth="1"/>
    <col min="9" max="9" width="13.25390625" style="10" hidden="1" customWidth="1"/>
    <col min="10" max="10" width="13.00390625" style="13" hidden="1" customWidth="1"/>
    <col min="11" max="11" width="14.25390625" style="6" hidden="1" customWidth="1"/>
    <col min="12" max="12" width="13.375" style="12" hidden="1" customWidth="1"/>
    <col min="13" max="14" width="12.375" style="12" hidden="1" customWidth="1"/>
    <col min="15" max="16384" width="8.00390625" style="1" customWidth="1"/>
  </cols>
  <sheetData>
    <row r="5" spans="2:14" ht="15.75" customHeight="1">
      <c r="B5" s="3" t="s">
        <v>2</v>
      </c>
      <c r="C5" s="3"/>
      <c r="D5" s="3"/>
      <c r="F5" s="7" t="s">
        <v>3</v>
      </c>
      <c r="G5" s="167" t="s">
        <v>95</v>
      </c>
      <c r="H5" s="167"/>
      <c r="I5" s="167"/>
      <c r="J5" s="167"/>
      <c r="K5" s="167"/>
      <c r="L5" s="167"/>
      <c r="M5" s="167"/>
      <c r="N5" s="167"/>
    </row>
    <row r="6" spans="2:14" ht="15.75" customHeight="1">
      <c r="B6" s="3" t="s">
        <v>4</v>
      </c>
      <c r="C6" s="3"/>
      <c r="D6" s="3"/>
      <c r="E6" s="9"/>
      <c r="F6" s="9"/>
      <c r="G6" s="167" t="s">
        <v>35</v>
      </c>
      <c r="H6" s="167"/>
      <c r="I6" s="167"/>
      <c r="J6" s="167"/>
      <c r="K6" s="167"/>
      <c r="L6" s="167"/>
      <c r="M6" s="167"/>
      <c r="N6" s="167"/>
    </row>
    <row r="7" spans="2:14" ht="15.75">
      <c r="B7" s="3" t="s">
        <v>28</v>
      </c>
      <c r="C7" s="3"/>
      <c r="D7" s="3"/>
      <c r="H7" s="170"/>
      <c r="I7" s="170"/>
      <c r="J7" s="170"/>
      <c r="K7" s="170"/>
      <c r="L7" s="170"/>
      <c r="M7" s="170"/>
      <c r="N7" s="170"/>
    </row>
    <row r="8" spans="2:14" ht="15.75">
      <c r="B8" s="3" t="s">
        <v>29</v>
      </c>
      <c r="C8" s="3"/>
      <c r="D8" s="3"/>
      <c r="H8" s="170"/>
      <c r="I8" s="170"/>
      <c r="J8" s="170"/>
      <c r="K8" s="170"/>
      <c r="L8" s="170"/>
      <c r="M8" s="170"/>
      <c r="N8" s="170"/>
    </row>
    <row r="9" spans="2:14" ht="15.75">
      <c r="B9" s="3" t="s">
        <v>30</v>
      </c>
      <c r="C9" s="3"/>
      <c r="D9" s="3"/>
      <c r="H9" s="170"/>
      <c r="I9" s="170"/>
      <c r="J9" s="170"/>
      <c r="K9" s="170"/>
      <c r="L9" s="170"/>
      <c r="M9" s="170"/>
      <c r="N9" s="170"/>
    </row>
    <row r="10" spans="2:14" ht="15.75">
      <c r="B10" s="3"/>
      <c r="C10" s="3"/>
      <c r="D10" s="3"/>
      <c r="H10" s="49"/>
      <c r="I10" s="49"/>
      <c r="J10" s="49"/>
      <c r="K10" s="49"/>
      <c r="L10" s="49"/>
      <c r="M10" s="49"/>
      <c r="N10" s="49"/>
    </row>
    <row r="11" spans="3:11" ht="18">
      <c r="C11" s="171" t="s">
        <v>102</v>
      </c>
      <c r="D11" s="171"/>
      <c r="E11" s="171"/>
      <c r="F11" s="171"/>
      <c r="G11" s="171"/>
      <c r="H11" s="48"/>
      <c r="J11" s="11"/>
      <c r="K11" s="4"/>
    </row>
    <row r="12" spans="2:14" ht="15" customHeight="1"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pans="3:4" ht="12.75" customHeight="1">
      <c r="C13" s="9"/>
      <c r="D13" s="9"/>
    </row>
    <row r="14" spans="2:14" ht="15.75" customHeight="1">
      <c r="B14" s="166" t="s">
        <v>100</v>
      </c>
      <c r="C14" s="166" t="s">
        <v>8</v>
      </c>
      <c r="D14" s="168" t="s">
        <v>101</v>
      </c>
      <c r="E14" s="166" t="s">
        <v>14</v>
      </c>
      <c r="F14" s="166" t="s">
        <v>17</v>
      </c>
      <c r="G14" s="168" t="s">
        <v>39</v>
      </c>
      <c r="H14" s="174" t="s">
        <v>15</v>
      </c>
      <c r="I14" s="38"/>
      <c r="J14" s="39"/>
      <c r="K14" s="14" t="s">
        <v>7</v>
      </c>
      <c r="L14" s="40"/>
      <c r="M14" s="40"/>
      <c r="N14" s="40"/>
    </row>
    <row r="15" spans="2:14" ht="30" customHeight="1">
      <c r="B15" s="166"/>
      <c r="C15" s="166"/>
      <c r="D15" s="169"/>
      <c r="E15" s="166"/>
      <c r="F15" s="166"/>
      <c r="G15" s="169"/>
      <c r="H15" s="174"/>
      <c r="I15" s="16"/>
      <c r="J15" s="42"/>
      <c r="K15" s="15"/>
      <c r="L15" s="41"/>
      <c r="M15" s="41"/>
      <c r="N15" s="41"/>
    </row>
    <row r="16" spans="2:14" ht="15.75">
      <c r="B16" s="15">
        <v>0</v>
      </c>
      <c r="C16" s="15" t="s">
        <v>32</v>
      </c>
      <c r="D16" s="15"/>
      <c r="E16" s="15"/>
      <c r="F16" s="15"/>
      <c r="G16" s="15"/>
      <c r="H16" s="15"/>
      <c r="I16" s="19"/>
      <c r="J16" s="19">
        <f>H16*I16</f>
        <v>0</v>
      </c>
      <c r="K16" s="18"/>
      <c r="L16" s="20">
        <f>I16/340.75</f>
        <v>0</v>
      </c>
      <c r="M16" s="20"/>
      <c r="N16" s="20"/>
    </row>
    <row r="17" spans="2:14" ht="15.75" hidden="1">
      <c r="B17" s="23"/>
      <c r="C17" s="43"/>
      <c r="D17" s="43"/>
      <c r="E17" s="17"/>
      <c r="F17" s="17"/>
      <c r="G17" s="17"/>
      <c r="H17" s="20"/>
      <c r="I17" s="19"/>
      <c r="J17" s="19"/>
      <c r="K17" s="18"/>
      <c r="L17" s="20"/>
      <c r="M17" s="20"/>
      <c r="N17" s="20"/>
    </row>
    <row r="18" spans="2:14" ht="3" customHeight="1" hidden="1">
      <c r="B18" s="23"/>
      <c r="C18" s="43"/>
      <c r="D18" s="43"/>
      <c r="E18" s="17"/>
      <c r="F18" s="17"/>
      <c r="G18" s="17"/>
      <c r="H18" s="20"/>
      <c r="I18" s="19"/>
      <c r="J18" s="19"/>
      <c r="K18" s="18"/>
      <c r="L18" s="20"/>
      <c r="M18" s="20"/>
      <c r="N18" s="20"/>
    </row>
    <row r="19" spans="2:14" ht="15.75" customHeight="1" hidden="1">
      <c r="B19" s="17" t="s">
        <v>12</v>
      </c>
      <c r="C19" s="21"/>
      <c r="D19" s="21"/>
      <c r="E19" s="17"/>
      <c r="F19" s="17"/>
      <c r="G19" s="17"/>
      <c r="H19" s="20"/>
      <c r="I19" s="19"/>
      <c r="J19" s="19"/>
      <c r="K19" s="18"/>
      <c r="L19" s="20"/>
      <c r="M19" s="20"/>
      <c r="N19" s="20"/>
    </row>
    <row r="20" spans="2:14" ht="15.75" customHeight="1" hidden="1">
      <c r="B20" s="23" t="s">
        <v>13</v>
      </c>
      <c r="C20" s="21"/>
      <c r="D20" s="21"/>
      <c r="E20" s="17"/>
      <c r="F20" s="17"/>
      <c r="G20" s="17"/>
      <c r="H20" s="20"/>
      <c r="I20" s="19"/>
      <c r="J20" s="19"/>
      <c r="K20" s="18"/>
      <c r="L20" s="20"/>
      <c r="M20" s="20"/>
      <c r="N20" s="20"/>
    </row>
    <row r="21" spans="2:14" ht="31.5" customHeight="1">
      <c r="B21" s="106">
        <v>1</v>
      </c>
      <c r="C21" s="76" t="s">
        <v>84</v>
      </c>
      <c r="D21" s="148" t="s">
        <v>83</v>
      </c>
      <c r="E21" s="148" t="s">
        <v>126</v>
      </c>
      <c r="F21" s="148" t="s">
        <v>85</v>
      </c>
      <c r="G21" s="148" t="s">
        <v>98</v>
      </c>
      <c r="H21" s="192">
        <f>30*1*2.4</f>
        <v>72</v>
      </c>
      <c r="I21" s="19"/>
      <c r="J21" s="19"/>
      <c r="K21" s="18"/>
      <c r="L21" s="20"/>
      <c r="M21" s="20"/>
      <c r="N21" s="20"/>
    </row>
    <row r="22" spans="2:14" s="6" customFormat="1" ht="31.5" customHeight="1">
      <c r="B22" s="173">
        <v>2</v>
      </c>
      <c r="C22" s="76" t="s">
        <v>78</v>
      </c>
      <c r="D22" s="148" t="s">
        <v>77</v>
      </c>
      <c r="E22" s="148"/>
      <c r="F22" s="148"/>
      <c r="G22" s="148"/>
      <c r="H22" s="148"/>
      <c r="I22" s="19"/>
      <c r="J22" s="19"/>
      <c r="K22" s="18"/>
      <c r="L22" s="20"/>
      <c r="M22" s="20"/>
      <c r="N22" s="20"/>
    </row>
    <row r="23" spans="2:14" s="6" customFormat="1" ht="31.5" customHeight="1">
      <c r="B23" s="173"/>
      <c r="C23" s="76" t="s">
        <v>80</v>
      </c>
      <c r="D23" s="148" t="s">
        <v>79</v>
      </c>
      <c r="E23" s="148" t="s">
        <v>126</v>
      </c>
      <c r="F23" s="148" t="s">
        <v>81</v>
      </c>
      <c r="G23" s="148" t="s">
        <v>97</v>
      </c>
      <c r="H23" s="148">
        <f>9*2.1*2.3-(1.4*1.4*2)</f>
        <v>39.55</v>
      </c>
      <c r="I23" s="19"/>
      <c r="J23" s="19"/>
      <c r="K23" s="18"/>
      <c r="L23" s="20"/>
      <c r="M23" s="20"/>
      <c r="N23" s="20"/>
    </row>
    <row r="24" spans="2:14" s="6" customFormat="1" ht="31.5" customHeight="1">
      <c r="B24" s="106">
        <v>3</v>
      </c>
      <c r="C24" s="76" t="s">
        <v>73</v>
      </c>
      <c r="D24" s="148" t="s">
        <v>74</v>
      </c>
      <c r="E24" s="148" t="s">
        <v>82</v>
      </c>
      <c r="F24" s="148" t="s">
        <v>76</v>
      </c>
      <c r="G24" s="148" t="s">
        <v>93</v>
      </c>
      <c r="H24" s="148">
        <f>2*0.05*1.5</f>
        <v>0.15</v>
      </c>
      <c r="I24" s="69" t="s">
        <v>73</v>
      </c>
      <c r="J24" s="63" t="s">
        <v>76</v>
      </c>
      <c r="K24" s="63" t="s">
        <v>75</v>
      </c>
      <c r="L24" s="63" t="s">
        <v>74</v>
      </c>
      <c r="M24" s="69" t="s">
        <v>73</v>
      </c>
      <c r="N24" s="63" t="s">
        <v>76</v>
      </c>
    </row>
    <row r="25" spans="2:14" s="6" customFormat="1" ht="31.5" customHeight="1">
      <c r="B25" s="106">
        <v>4</v>
      </c>
      <c r="C25" s="76" t="s">
        <v>58</v>
      </c>
      <c r="D25" s="148" t="s">
        <v>59</v>
      </c>
      <c r="E25" s="148" t="s">
        <v>126</v>
      </c>
      <c r="F25" s="148" t="s">
        <v>60</v>
      </c>
      <c r="G25" s="148" t="s">
        <v>94</v>
      </c>
      <c r="H25" s="148">
        <f>(1.4*1.4-(3.14*0.5*0.5))*2</f>
        <v>2.35</v>
      </c>
      <c r="I25" s="19"/>
      <c r="J25" s="19"/>
      <c r="K25" s="18"/>
      <c r="L25" s="20"/>
      <c r="M25" s="20"/>
      <c r="N25" s="20"/>
    </row>
    <row r="26" spans="2:14" s="6" customFormat="1" ht="31.5" customHeight="1">
      <c r="B26" s="173">
        <v>5</v>
      </c>
      <c r="C26" s="76" t="s">
        <v>90</v>
      </c>
      <c r="D26" s="148" t="s">
        <v>89</v>
      </c>
      <c r="E26" s="148"/>
      <c r="F26" s="148"/>
      <c r="G26" s="148"/>
      <c r="H26" s="148"/>
      <c r="I26" s="19"/>
      <c r="J26" s="19"/>
      <c r="K26" s="18"/>
      <c r="L26" s="20"/>
      <c r="M26" s="20"/>
      <c r="N26" s="20"/>
    </row>
    <row r="27" spans="2:14" s="6" customFormat="1" ht="31.5" customHeight="1">
      <c r="B27" s="173"/>
      <c r="C27" s="76" t="s">
        <v>92</v>
      </c>
      <c r="D27" s="148" t="s">
        <v>91</v>
      </c>
      <c r="E27" s="148" t="s">
        <v>62</v>
      </c>
      <c r="F27" s="148" t="s">
        <v>61</v>
      </c>
      <c r="G27" s="148" t="s">
        <v>120</v>
      </c>
      <c r="H27" s="148">
        <f>11.5*2+0.5</f>
        <v>23.5</v>
      </c>
      <c r="I27" s="19"/>
      <c r="J27" s="19"/>
      <c r="K27" s="18"/>
      <c r="L27" s="20"/>
      <c r="M27" s="20"/>
      <c r="N27" s="20"/>
    </row>
    <row r="28" spans="2:14" s="6" customFormat="1" ht="31.5" customHeight="1">
      <c r="B28" s="106">
        <v>6</v>
      </c>
      <c r="C28" s="76" t="s">
        <v>118</v>
      </c>
      <c r="D28" s="148" t="s">
        <v>117</v>
      </c>
      <c r="E28" s="148" t="s">
        <v>66</v>
      </c>
      <c r="F28" s="148" t="s">
        <v>119</v>
      </c>
      <c r="G28" s="148">
        <v>2</v>
      </c>
      <c r="H28" s="148">
        <v>2</v>
      </c>
      <c r="I28" s="19"/>
      <c r="J28" s="19"/>
      <c r="K28" s="18"/>
      <c r="L28" s="20"/>
      <c r="M28" s="20"/>
      <c r="N28" s="20"/>
    </row>
    <row r="29" spans="2:14" s="6" customFormat="1" ht="31.5" customHeight="1">
      <c r="B29" s="106">
        <v>7</v>
      </c>
      <c r="C29" s="76" t="s">
        <v>124</v>
      </c>
      <c r="D29" s="148" t="s">
        <v>123</v>
      </c>
      <c r="E29" s="148" t="s">
        <v>66</v>
      </c>
      <c r="F29" s="148" t="s">
        <v>119</v>
      </c>
      <c r="G29" s="148">
        <v>2</v>
      </c>
      <c r="H29" s="148">
        <v>2</v>
      </c>
      <c r="I29" s="19"/>
      <c r="J29" s="19"/>
      <c r="K29" s="18"/>
      <c r="L29" s="20"/>
      <c r="M29" s="20"/>
      <c r="N29" s="20"/>
    </row>
    <row r="30" spans="2:14" s="6" customFormat="1" ht="31.5" customHeight="1">
      <c r="B30" s="106">
        <v>8</v>
      </c>
      <c r="C30" s="76" t="s">
        <v>64</v>
      </c>
      <c r="D30" s="148" t="s">
        <v>63</v>
      </c>
      <c r="E30" s="148" t="s">
        <v>66</v>
      </c>
      <c r="F30" s="148" t="s">
        <v>65</v>
      </c>
      <c r="G30" s="148">
        <v>2</v>
      </c>
      <c r="H30" s="148">
        <v>2</v>
      </c>
      <c r="I30" s="19"/>
      <c r="J30" s="19"/>
      <c r="K30" s="18"/>
      <c r="L30" s="20"/>
      <c r="M30" s="20"/>
      <c r="N30" s="20"/>
    </row>
    <row r="31" spans="2:14" s="6" customFormat="1" ht="31.5" customHeight="1">
      <c r="B31" s="106">
        <v>9</v>
      </c>
      <c r="C31" s="76" t="s">
        <v>116</v>
      </c>
      <c r="D31" s="148" t="s">
        <v>115</v>
      </c>
      <c r="E31" s="148" t="s">
        <v>66</v>
      </c>
      <c r="F31" s="148" t="s">
        <v>61</v>
      </c>
      <c r="G31" s="148">
        <v>4</v>
      </c>
      <c r="H31" s="148">
        <v>4</v>
      </c>
      <c r="I31" s="19"/>
      <c r="J31" s="19"/>
      <c r="K31" s="18"/>
      <c r="L31" s="20"/>
      <c r="M31" s="20"/>
      <c r="N31" s="20"/>
    </row>
    <row r="32" spans="2:14" s="6" customFormat="1" ht="31.5" customHeight="1">
      <c r="B32" s="106">
        <v>10</v>
      </c>
      <c r="C32" s="76" t="s">
        <v>68</v>
      </c>
      <c r="D32" s="148" t="s">
        <v>67</v>
      </c>
      <c r="E32" s="148" t="s">
        <v>66</v>
      </c>
      <c r="F32" s="148"/>
      <c r="G32" s="148">
        <v>2</v>
      </c>
      <c r="H32" s="148">
        <v>2</v>
      </c>
      <c r="I32" s="19"/>
      <c r="J32" s="19"/>
      <c r="K32" s="18"/>
      <c r="L32" s="20"/>
      <c r="M32" s="20"/>
      <c r="N32" s="20"/>
    </row>
    <row r="33" spans="2:14" s="6" customFormat="1" ht="15.75">
      <c r="B33" s="15"/>
      <c r="C33" s="15" t="s">
        <v>33</v>
      </c>
      <c r="D33" s="15"/>
      <c r="E33" s="15"/>
      <c r="F33" s="15"/>
      <c r="G33" s="15"/>
      <c r="H33" s="15"/>
      <c r="I33" s="19"/>
      <c r="J33" s="19"/>
      <c r="K33" s="18"/>
      <c r="L33" s="20"/>
      <c r="M33" s="20"/>
      <c r="N33" s="20"/>
    </row>
    <row r="34" spans="2:14" s="6" customFormat="1" ht="37.5" customHeight="1">
      <c r="B34" s="22">
        <v>11</v>
      </c>
      <c r="C34" s="76" t="s">
        <v>37</v>
      </c>
      <c r="D34" s="148" t="s">
        <v>36</v>
      </c>
      <c r="E34" s="148" t="s">
        <v>127</v>
      </c>
      <c r="F34" s="148" t="s">
        <v>38</v>
      </c>
      <c r="G34" s="148" t="s">
        <v>121</v>
      </c>
      <c r="H34" s="148">
        <f>2190*4.6</f>
        <v>10074</v>
      </c>
      <c r="I34" s="25"/>
      <c r="J34" s="25"/>
      <c r="K34" s="25"/>
      <c r="L34" s="25"/>
      <c r="M34" s="25"/>
      <c r="N34" s="25"/>
    </row>
    <row r="35" spans="2:14" s="6" customFormat="1" ht="37.5" customHeight="1">
      <c r="B35" s="165">
        <v>12</v>
      </c>
      <c r="C35" s="76" t="s">
        <v>70</v>
      </c>
      <c r="D35" s="148" t="s">
        <v>69</v>
      </c>
      <c r="E35" s="148"/>
      <c r="F35" s="148"/>
      <c r="G35" s="148"/>
      <c r="H35" s="148"/>
      <c r="I35" s="19"/>
      <c r="J35" s="19"/>
      <c r="K35" s="18"/>
      <c r="L35" s="20"/>
      <c r="M35" s="20"/>
      <c r="N35" s="20"/>
    </row>
    <row r="36" spans="2:14" s="6" customFormat="1" ht="37.5" customHeight="1">
      <c r="B36" s="165"/>
      <c r="C36" s="76" t="s">
        <v>72</v>
      </c>
      <c r="D36" s="148" t="s">
        <v>71</v>
      </c>
      <c r="E36" s="148"/>
      <c r="F36" s="148"/>
      <c r="G36" s="148"/>
      <c r="H36" s="148"/>
      <c r="I36" s="19"/>
      <c r="J36" s="19"/>
      <c r="K36" s="18"/>
      <c r="L36" s="20"/>
      <c r="M36" s="20"/>
      <c r="N36" s="20"/>
    </row>
    <row r="37" spans="2:14" s="6" customFormat="1" ht="37.5" customHeight="1">
      <c r="B37" s="165"/>
      <c r="C37" s="76" t="s">
        <v>87</v>
      </c>
      <c r="D37" s="148" t="s">
        <v>86</v>
      </c>
      <c r="E37" s="148" t="s">
        <v>62</v>
      </c>
      <c r="F37" s="148" t="s">
        <v>88</v>
      </c>
      <c r="G37" s="148">
        <v>2</v>
      </c>
      <c r="H37" s="148">
        <v>2</v>
      </c>
      <c r="I37" s="19"/>
      <c r="J37" s="19"/>
      <c r="K37" s="18"/>
      <c r="L37" s="20"/>
      <c r="M37" s="20"/>
      <c r="N37" s="20"/>
    </row>
    <row r="38" spans="2:14" s="6" customFormat="1" ht="15.75">
      <c r="B38" s="15"/>
      <c r="C38" s="15" t="s">
        <v>34</v>
      </c>
      <c r="D38" s="15"/>
      <c r="E38" s="15"/>
      <c r="F38" s="15"/>
      <c r="G38" s="15"/>
      <c r="H38" s="15"/>
      <c r="I38" s="19"/>
      <c r="J38" s="19"/>
      <c r="K38" s="18"/>
      <c r="L38" s="20"/>
      <c r="M38" s="20"/>
      <c r="N38" s="20"/>
    </row>
    <row r="39" spans="2:14" s="6" customFormat="1" ht="37.5" customHeight="1">
      <c r="B39" s="22">
        <v>13</v>
      </c>
      <c r="C39" s="76" t="s">
        <v>21</v>
      </c>
      <c r="D39" s="148" t="s">
        <v>20</v>
      </c>
      <c r="E39" s="148" t="s">
        <v>128</v>
      </c>
      <c r="F39" s="148" t="s">
        <v>22</v>
      </c>
      <c r="G39" s="148" t="s">
        <v>122</v>
      </c>
      <c r="H39" s="148">
        <f>2190*4.2</f>
        <v>9198</v>
      </c>
      <c r="I39" s="88"/>
      <c r="J39" s="19"/>
      <c r="K39" s="18"/>
      <c r="L39" s="20"/>
      <c r="M39" s="20"/>
      <c r="N39" s="20"/>
    </row>
    <row r="40" spans="2:14" s="6" customFormat="1" ht="37.5" customHeight="1">
      <c r="B40" s="165">
        <v>14</v>
      </c>
      <c r="C40" s="76" t="s">
        <v>24</v>
      </c>
      <c r="D40" s="148" t="s">
        <v>23</v>
      </c>
      <c r="E40" s="148"/>
      <c r="F40" s="148"/>
      <c r="G40" s="148"/>
      <c r="H40" s="148"/>
      <c r="I40" s="88"/>
      <c r="J40" s="19"/>
      <c r="K40" s="18"/>
      <c r="L40" s="20"/>
      <c r="M40" s="20"/>
      <c r="N40" s="20"/>
    </row>
    <row r="41" spans="2:14" s="6" customFormat="1" ht="37.5" customHeight="1">
      <c r="B41" s="165"/>
      <c r="C41" s="76" t="s">
        <v>26</v>
      </c>
      <c r="D41" s="148" t="s">
        <v>25</v>
      </c>
      <c r="E41" s="148" t="s">
        <v>128</v>
      </c>
      <c r="F41" s="148" t="s">
        <v>27</v>
      </c>
      <c r="G41" s="148" t="s">
        <v>122</v>
      </c>
      <c r="H41" s="148">
        <f>H39</f>
        <v>9198</v>
      </c>
      <c r="I41" s="88"/>
      <c r="J41" s="19"/>
      <c r="K41" s="18"/>
      <c r="L41" s="20"/>
      <c r="M41" s="20"/>
      <c r="N41" s="20"/>
    </row>
    <row r="42" spans="2:14" s="2" customFormat="1" ht="15.75">
      <c r="B42" s="6"/>
      <c r="C42" s="8"/>
      <c r="D42" s="8"/>
      <c r="E42" s="6"/>
      <c r="F42" s="6"/>
      <c r="G42" s="6"/>
      <c r="H42" s="10"/>
      <c r="I42" s="10"/>
      <c r="J42" s="13"/>
      <c r="K42" s="6"/>
      <c r="L42" s="34"/>
      <c r="M42" s="34"/>
      <c r="N42" s="34"/>
    </row>
    <row r="43" spans="2:14" s="2" customFormat="1" ht="15.75">
      <c r="B43" s="6"/>
      <c r="C43" s="8"/>
      <c r="D43" s="8"/>
      <c r="E43" s="6"/>
      <c r="F43" s="6"/>
      <c r="G43" s="6"/>
      <c r="H43" s="10"/>
      <c r="I43" s="10"/>
      <c r="J43" s="13"/>
      <c r="K43" s="6"/>
      <c r="L43" s="34"/>
      <c r="M43" s="34"/>
      <c r="N43" s="34"/>
    </row>
    <row r="44" spans="2:14" s="2" customFormat="1" ht="15.75">
      <c r="B44" s="6"/>
      <c r="C44" s="8"/>
      <c r="D44" s="102"/>
      <c r="E44" s="35" t="s">
        <v>113</v>
      </c>
      <c r="F44" s="35"/>
      <c r="G44" s="28"/>
      <c r="H44" s="10"/>
      <c r="I44" s="10"/>
      <c r="J44" s="13"/>
      <c r="K44" s="6"/>
      <c r="L44" s="34"/>
      <c r="M44" s="34"/>
      <c r="N44" s="34"/>
    </row>
    <row r="45" spans="2:14" s="2" customFormat="1" ht="15.75">
      <c r="B45" s="6"/>
      <c r="C45" s="8"/>
      <c r="D45" s="102"/>
      <c r="E45" s="36" t="s">
        <v>104</v>
      </c>
      <c r="F45" s="36"/>
      <c r="G45" s="28"/>
      <c r="H45" s="10"/>
      <c r="I45" s="10"/>
      <c r="J45" s="13"/>
      <c r="K45" s="6"/>
      <c r="L45" s="34"/>
      <c r="M45" s="34"/>
      <c r="N45" s="34"/>
    </row>
    <row r="46" spans="2:14" s="2" customFormat="1" ht="15.75">
      <c r="B46" s="6"/>
      <c r="C46" s="8"/>
      <c r="D46" s="102"/>
      <c r="E46" s="35"/>
      <c r="F46" s="35"/>
      <c r="G46" s="28"/>
      <c r="H46" s="10"/>
      <c r="I46" s="10"/>
      <c r="J46" s="13"/>
      <c r="K46" s="6"/>
      <c r="L46" s="30"/>
      <c r="M46" s="30"/>
      <c r="N46" s="30"/>
    </row>
    <row r="47" spans="2:14" s="2" customFormat="1" ht="15.75">
      <c r="B47" s="6"/>
      <c r="C47" s="8"/>
      <c r="D47" s="102"/>
      <c r="E47" s="36" t="s">
        <v>55</v>
      </c>
      <c r="F47" s="36"/>
      <c r="G47" s="28"/>
      <c r="H47" s="10"/>
      <c r="I47" s="10"/>
      <c r="J47" s="13"/>
      <c r="K47" s="6"/>
      <c r="L47" s="30"/>
      <c r="M47" s="30"/>
      <c r="N47" s="30"/>
    </row>
    <row r="48" spans="2:14" s="2" customFormat="1" ht="15.75">
      <c r="B48" s="6"/>
      <c r="C48" s="8"/>
      <c r="D48" s="102"/>
      <c r="E48" s="35" t="s">
        <v>108</v>
      </c>
      <c r="F48" s="35"/>
      <c r="G48" s="28"/>
      <c r="H48" s="10"/>
      <c r="I48" s="10"/>
      <c r="J48" s="13"/>
      <c r="K48" s="6"/>
      <c r="L48" s="30"/>
      <c r="M48" s="30"/>
      <c r="N48" s="30"/>
    </row>
    <row r="49" spans="2:14" s="2" customFormat="1" ht="15.75">
      <c r="B49" s="6"/>
      <c r="C49" s="8"/>
      <c r="D49" s="8"/>
      <c r="E49" s="6"/>
      <c r="F49" s="6"/>
      <c r="G49" s="6"/>
      <c r="H49" s="10"/>
      <c r="I49" s="10"/>
      <c r="J49" s="13"/>
      <c r="K49" s="6"/>
      <c r="L49" s="34"/>
      <c r="M49" s="34"/>
      <c r="N49" s="34"/>
    </row>
    <row r="50" spans="2:14" s="2" customFormat="1" ht="15.75">
      <c r="B50" s="6"/>
      <c r="C50" s="8"/>
      <c r="D50" s="8"/>
      <c r="E50" s="6"/>
      <c r="F50" s="6"/>
      <c r="G50" s="6"/>
      <c r="H50" s="10"/>
      <c r="I50" s="10"/>
      <c r="J50" s="13"/>
      <c r="K50" s="6"/>
      <c r="L50" s="34"/>
      <c r="M50" s="34"/>
      <c r="N50" s="34"/>
    </row>
    <row r="51" spans="2:14" s="2" customFormat="1" ht="15.75">
      <c r="B51" s="6"/>
      <c r="C51" s="8"/>
      <c r="D51" s="8"/>
      <c r="E51" s="6"/>
      <c r="F51" s="6"/>
      <c r="G51" s="6"/>
      <c r="H51" s="10"/>
      <c r="I51" s="10"/>
      <c r="J51" s="13"/>
      <c r="K51" s="6"/>
      <c r="L51" s="30"/>
      <c r="M51" s="30"/>
      <c r="N51" s="30"/>
    </row>
    <row r="52" spans="2:14" s="2" customFormat="1" ht="15.75">
      <c r="B52" s="6"/>
      <c r="C52" s="8"/>
      <c r="D52" s="8"/>
      <c r="E52" s="6"/>
      <c r="F52" s="6"/>
      <c r="G52" s="6"/>
      <c r="H52" s="10"/>
      <c r="I52" s="10"/>
      <c r="J52" s="13"/>
      <c r="K52" s="6"/>
      <c r="L52" s="30"/>
      <c r="M52" s="30"/>
      <c r="N52" s="30"/>
    </row>
    <row r="53" spans="2:14" s="2" customFormat="1" ht="15.75">
      <c r="B53" s="6"/>
      <c r="C53" s="8"/>
      <c r="D53" s="8"/>
      <c r="E53" s="6"/>
      <c r="F53" s="6"/>
      <c r="G53" s="6"/>
      <c r="H53" s="10"/>
      <c r="I53" s="10"/>
      <c r="J53" s="13"/>
      <c r="K53" s="6"/>
      <c r="L53" s="34"/>
      <c r="M53" s="34"/>
      <c r="N53" s="34"/>
    </row>
    <row r="54" spans="2:14" s="2" customFormat="1" ht="15.75">
      <c r="B54" s="6"/>
      <c r="C54" s="8"/>
      <c r="D54" s="8"/>
      <c r="E54" s="6"/>
      <c r="F54" s="6"/>
      <c r="G54" s="6"/>
      <c r="H54" s="10"/>
      <c r="I54" s="10"/>
      <c r="J54" s="13"/>
      <c r="K54" s="6"/>
      <c r="L54" s="34"/>
      <c r="M54" s="34"/>
      <c r="N54" s="34"/>
    </row>
    <row r="55" spans="2:14" s="2" customFormat="1" ht="15.75" customHeight="1">
      <c r="B55" s="6"/>
      <c r="C55" s="8"/>
      <c r="D55" s="8"/>
      <c r="E55" s="6"/>
      <c r="F55" s="6"/>
      <c r="G55" s="6"/>
      <c r="H55" s="10"/>
      <c r="I55" s="10"/>
      <c r="J55" s="13"/>
      <c r="K55" s="6"/>
      <c r="L55" s="34"/>
      <c r="M55" s="34"/>
      <c r="N55" s="34"/>
    </row>
    <row r="56" spans="2:14" s="2" customFormat="1" ht="15.75">
      <c r="B56" s="6"/>
      <c r="C56" s="8"/>
      <c r="D56" s="8"/>
      <c r="E56" s="6"/>
      <c r="F56" s="6"/>
      <c r="G56" s="6"/>
      <c r="H56" s="10"/>
      <c r="I56" s="10"/>
      <c r="J56" s="13"/>
      <c r="K56" s="6"/>
      <c r="L56" s="34"/>
      <c r="M56" s="34"/>
      <c r="N56" s="34"/>
    </row>
    <row r="57" spans="2:14" s="2" customFormat="1" ht="15.75">
      <c r="B57" s="6"/>
      <c r="C57" s="8"/>
      <c r="D57" s="8"/>
      <c r="E57" s="6"/>
      <c r="F57" s="6"/>
      <c r="G57" s="6"/>
      <c r="H57" s="10"/>
      <c r="I57" s="10"/>
      <c r="J57" s="13"/>
      <c r="K57" s="6"/>
      <c r="L57" s="34"/>
      <c r="M57" s="34"/>
      <c r="N57" s="34"/>
    </row>
    <row r="58" spans="2:14" s="2" customFormat="1" ht="15.75">
      <c r="B58" s="6"/>
      <c r="C58" s="8"/>
      <c r="D58" s="8"/>
      <c r="E58" s="6"/>
      <c r="F58" s="6"/>
      <c r="G58" s="6"/>
      <c r="H58" s="10"/>
      <c r="I58" s="10"/>
      <c r="J58" s="13"/>
      <c r="K58" s="6"/>
      <c r="L58" s="34"/>
      <c r="M58" s="34"/>
      <c r="N58" s="34"/>
    </row>
    <row r="59" spans="2:14" s="2" customFormat="1" ht="15.75">
      <c r="B59" s="6"/>
      <c r="C59" s="8"/>
      <c r="D59" s="8"/>
      <c r="E59" s="6"/>
      <c r="F59" s="6"/>
      <c r="G59" s="6"/>
      <c r="H59" s="10"/>
      <c r="I59" s="10"/>
      <c r="J59" s="13"/>
      <c r="K59" s="6"/>
      <c r="L59" s="34"/>
      <c r="M59" s="34"/>
      <c r="N59" s="34"/>
    </row>
    <row r="60" spans="2:14" s="2" customFormat="1" ht="15.75">
      <c r="B60" s="6"/>
      <c r="C60" s="8"/>
      <c r="D60" s="8"/>
      <c r="E60" s="6"/>
      <c r="F60" s="6"/>
      <c r="G60" s="6"/>
      <c r="H60" s="10"/>
      <c r="I60" s="10"/>
      <c r="J60" s="13"/>
      <c r="K60" s="6"/>
      <c r="L60" s="34"/>
      <c r="M60" s="34"/>
      <c r="N60" s="34"/>
    </row>
    <row r="61" spans="2:14" s="2" customFormat="1" ht="15.75">
      <c r="B61" s="6"/>
      <c r="C61" s="8"/>
      <c r="D61" s="8"/>
      <c r="E61" s="6"/>
      <c r="F61" s="6"/>
      <c r="G61" s="6"/>
      <c r="H61" s="10"/>
      <c r="I61" s="10"/>
      <c r="J61" s="13"/>
      <c r="K61" s="6"/>
      <c r="L61" s="34"/>
      <c r="M61" s="34"/>
      <c r="N61" s="34"/>
    </row>
    <row r="62" spans="2:14" s="2" customFormat="1" ht="15.75">
      <c r="B62" s="6"/>
      <c r="C62" s="8"/>
      <c r="D62" s="8"/>
      <c r="E62" s="6"/>
      <c r="F62" s="6"/>
      <c r="G62" s="6"/>
      <c r="H62" s="10"/>
      <c r="I62" s="10"/>
      <c r="J62" s="13"/>
      <c r="K62" s="6"/>
      <c r="L62" s="34"/>
      <c r="M62" s="34"/>
      <c r="N62" s="34"/>
    </row>
    <row r="63" spans="2:14" s="2" customFormat="1" ht="15.75">
      <c r="B63" s="6"/>
      <c r="C63" s="8"/>
      <c r="D63" s="8"/>
      <c r="E63" s="6"/>
      <c r="F63" s="6"/>
      <c r="G63" s="6"/>
      <c r="H63" s="10"/>
      <c r="I63" s="10"/>
      <c r="J63" s="13"/>
      <c r="K63" s="6"/>
      <c r="L63" s="34"/>
      <c r="M63" s="34"/>
      <c r="N63" s="34"/>
    </row>
    <row r="64" spans="2:14" s="2" customFormat="1" ht="15.75">
      <c r="B64" s="6"/>
      <c r="C64" s="8"/>
      <c r="D64" s="8"/>
      <c r="E64" s="6"/>
      <c r="F64" s="6"/>
      <c r="G64" s="6"/>
      <c r="H64" s="10"/>
      <c r="I64" s="10"/>
      <c r="J64" s="13"/>
      <c r="K64" s="6"/>
      <c r="L64" s="34"/>
      <c r="M64" s="34"/>
      <c r="N64" s="34"/>
    </row>
    <row r="65" spans="2:14" s="2" customFormat="1" ht="15.75">
      <c r="B65" s="6"/>
      <c r="C65" s="8"/>
      <c r="D65" s="8"/>
      <c r="E65" s="6"/>
      <c r="F65" s="6"/>
      <c r="G65" s="6"/>
      <c r="H65" s="10"/>
      <c r="I65" s="10"/>
      <c r="J65" s="13"/>
      <c r="K65" s="6"/>
      <c r="L65" s="34"/>
      <c r="M65" s="34"/>
      <c r="N65" s="34"/>
    </row>
    <row r="66" spans="2:14" s="2" customFormat="1" ht="15.75">
      <c r="B66" s="6"/>
      <c r="C66" s="8"/>
      <c r="D66" s="8"/>
      <c r="E66" s="6"/>
      <c r="F66" s="6"/>
      <c r="G66" s="6"/>
      <c r="H66" s="10"/>
      <c r="I66" s="10"/>
      <c r="J66" s="13"/>
      <c r="K66" s="6"/>
      <c r="L66" s="34"/>
      <c r="M66" s="34"/>
      <c r="N66" s="34"/>
    </row>
    <row r="67" spans="2:14" s="2" customFormat="1" ht="15.75">
      <c r="B67" s="6"/>
      <c r="C67" s="8"/>
      <c r="D67" s="8"/>
      <c r="E67" s="6"/>
      <c r="F67" s="6"/>
      <c r="G67" s="6"/>
      <c r="H67" s="10"/>
      <c r="I67" s="10"/>
      <c r="J67" s="13"/>
      <c r="K67" s="6"/>
      <c r="L67" s="34"/>
      <c r="M67" s="34"/>
      <c r="N67" s="34"/>
    </row>
    <row r="68" spans="2:14" s="2" customFormat="1" ht="15.75">
      <c r="B68" s="6"/>
      <c r="C68" s="8"/>
      <c r="D68" s="8"/>
      <c r="E68" s="6"/>
      <c r="F68" s="6"/>
      <c r="G68" s="6"/>
      <c r="H68" s="10"/>
      <c r="I68" s="10"/>
      <c r="J68" s="13"/>
      <c r="K68" s="6"/>
      <c r="L68" s="34"/>
      <c r="M68" s="34"/>
      <c r="N68" s="34"/>
    </row>
    <row r="69" spans="2:14" s="2" customFormat="1" ht="15.75">
      <c r="B69" s="6"/>
      <c r="C69" s="8"/>
      <c r="D69" s="8"/>
      <c r="E69" s="6"/>
      <c r="F69" s="6"/>
      <c r="G69" s="6"/>
      <c r="H69" s="10"/>
      <c r="I69" s="10"/>
      <c r="J69" s="13"/>
      <c r="K69" s="6"/>
      <c r="L69" s="34"/>
      <c r="M69" s="34"/>
      <c r="N69" s="34"/>
    </row>
    <row r="70" spans="2:14" s="2" customFormat="1" ht="15.75">
      <c r="B70" s="6"/>
      <c r="C70" s="8"/>
      <c r="D70" s="8"/>
      <c r="E70" s="6"/>
      <c r="F70" s="6"/>
      <c r="G70" s="6"/>
      <c r="H70" s="10"/>
      <c r="I70" s="10"/>
      <c r="J70" s="13"/>
      <c r="K70" s="6"/>
      <c r="L70" s="34"/>
      <c r="M70" s="34"/>
      <c r="N70" s="34"/>
    </row>
    <row r="71" spans="2:14" s="2" customFormat="1" ht="15.75">
      <c r="B71" s="6"/>
      <c r="C71" s="8"/>
      <c r="D71" s="8"/>
      <c r="E71" s="6"/>
      <c r="F71" s="6"/>
      <c r="G71" s="6"/>
      <c r="H71" s="10"/>
      <c r="I71" s="10"/>
      <c r="J71" s="13"/>
      <c r="K71" s="6"/>
      <c r="L71" s="34"/>
      <c r="M71" s="34"/>
      <c r="N71" s="34"/>
    </row>
    <row r="72" spans="2:14" s="2" customFormat="1" ht="15.75">
      <c r="B72" s="6"/>
      <c r="C72" s="8"/>
      <c r="D72" s="8"/>
      <c r="E72" s="6"/>
      <c r="F72" s="6"/>
      <c r="G72" s="6"/>
      <c r="H72" s="10"/>
      <c r="I72" s="10"/>
      <c r="J72" s="13"/>
      <c r="K72" s="6"/>
      <c r="L72" s="34"/>
      <c r="M72" s="34"/>
      <c r="N72" s="34"/>
    </row>
    <row r="73" spans="2:14" s="2" customFormat="1" ht="15.75">
      <c r="B73" s="6"/>
      <c r="C73" s="8"/>
      <c r="D73" s="8"/>
      <c r="E73" s="6"/>
      <c r="F73" s="6"/>
      <c r="G73" s="6"/>
      <c r="H73" s="10"/>
      <c r="I73" s="10"/>
      <c r="J73" s="13"/>
      <c r="K73" s="6"/>
      <c r="L73" s="34"/>
      <c r="M73" s="34"/>
      <c r="N73" s="34"/>
    </row>
    <row r="74" spans="2:14" s="2" customFormat="1" ht="15.75">
      <c r="B74" s="6"/>
      <c r="C74" s="8"/>
      <c r="D74" s="8"/>
      <c r="E74" s="6"/>
      <c r="F74" s="6"/>
      <c r="G74" s="6"/>
      <c r="H74" s="10"/>
      <c r="I74" s="10"/>
      <c r="J74" s="13"/>
      <c r="K74" s="6"/>
      <c r="L74" s="34"/>
      <c r="M74" s="34"/>
      <c r="N74" s="34"/>
    </row>
  </sheetData>
  <sheetProtection/>
  <mergeCells count="18">
    <mergeCell ref="C11:G11"/>
    <mergeCell ref="B12:N12"/>
    <mergeCell ref="D14:D15"/>
    <mergeCell ref="B22:B23"/>
    <mergeCell ref="B26:B27"/>
    <mergeCell ref="B35:B37"/>
    <mergeCell ref="H14:H15"/>
    <mergeCell ref="F14:F15"/>
    <mergeCell ref="B40:B41"/>
    <mergeCell ref="B14:B15"/>
    <mergeCell ref="C14:C15"/>
    <mergeCell ref="G5:N5"/>
    <mergeCell ref="G6:N6"/>
    <mergeCell ref="G14:G15"/>
    <mergeCell ref="E14:E15"/>
    <mergeCell ref="H7:N7"/>
    <mergeCell ref="H8:N8"/>
    <mergeCell ref="H9:N9"/>
  </mergeCells>
  <printOptions/>
  <pageMargins left="0.3937007874015748" right="0.35433070866141736" top="0.5118110236220472" bottom="0.35433070866141736" header="0.2362204724409449" footer="0.1968503937007874"/>
  <pageSetup firstPageNumber="1" useFirstPageNumber="1" fitToHeight="30" horizontalDpi="600" verticalDpi="600" orientation="landscape" paperSize="9" scale="86" r:id="rId2"/>
  <headerFooter alignWithMargins="0">
    <oddHeader>&amp;R
</oddHeader>
    <oddFooter>&amp;L3</oddFooter>
  </headerFooter>
  <rowBreaks count="1" manualBreakCount="1">
    <brk id="32" min="1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81"/>
  <sheetViews>
    <sheetView showZeros="0" tabSelected="1" view="pageBreakPreview" zoomScaleSheetLayoutView="100" zoomScalePageLayoutView="0" workbookViewId="0" topLeftCell="A1">
      <selection activeCell="C7" sqref="C7"/>
    </sheetView>
  </sheetViews>
  <sheetFormatPr defaultColWidth="8.00390625" defaultRowHeight="12.75"/>
  <cols>
    <col min="1" max="1" width="5.125" style="6" customWidth="1"/>
    <col min="2" max="2" width="61.25390625" style="8" customWidth="1"/>
    <col min="3" max="3" width="14.125" style="8" customWidth="1"/>
    <col min="4" max="4" width="13.75390625" style="6" customWidth="1"/>
    <col min="5" max="5" width="9.625" style="6" customWidth="1"/>
    <col min="6" max="6" width="13.875" style="10" customWidth="1"/>
    <col min="7" max="7" width="13.25390625" style="10" hidden="1" customWidth="1"/>
    <col min="8" max="8" width="13.00390625" style="13" hidden="1" customWidth="1"/>
    <col min="9" max="9" width="14.25390625" style="6" hidden="1" customWidth="1"/>
    <col min="10" max="10" width="13.375" style="12" hidden="1" customWidth="1"/>
    <col min="11" max="12" width="12.375" style="12" hidden="1" customWidth="1"/>
    <col min="13" max="13" width="10.75390625" style="12" customWidth="1"/>
    <col min="14" max="14" width="13.625" style="12" customWidth="1"/>
    <col min="15" max="15" width="13.375" style="12" customWidth="1"/>
    <col min="16" max="16384" width="8.00390625" style="1" customWidth="1"/>
  </cols>
  <sheetData>
    <row r="4" ht="15.75">
      <c r="D4" s="1"/>
    </row>
    <row r="5" spans="1:20" ht="15.75">
      <c r="A5" s="3" t="s">
        <v>2</v>
      </c>
      <c r="B5" s="3"/>
      <c r="C5" s="3"/>
      <c r="D5" s="1"/>
      <c r="E5" s="7" t="s">
        <v>3</v>
      </c>
      <c r="F5" s="167" t="s">
        <v>95</v>
      </c>
      <c r="G5" s="167"/>
      <c r="H5" s="167"/>
      <c r="I5" s="167"/>
      <c r="J5" s="167"/>
      <c r="K5" s="167"/>
      <c r="L5" s="167"/>
      <c r="M5" s="167"/>
      <c r="N5" s="167"/>
      <c r="O5" s="167"/>
      <c r="P5" s="3"/>
      <c r="Q5" s="3"/>
      <c r="R5" s="3"/>
      <c r="S5" s="3"/>
      <c r="T5" s="5"/>
    </row>
    <row r="6" spans="1:20" ht="15.75">
      <c r="A6" s="3" t="s">
        <v>4</v>
      </c>
      <c r="B6" s="3"/>
      <c r="C6" s="3"/>
      <c r="D6" s="1"/>
      <c r="E6" s="9"/>
      <c r="F6" s="167" t="s">
        <v>35</v>
      </c>
      <c r="G6" s="167"/>
      <c r="H6" s="167"/>
      <c r="I6" s="167"/>
      <c r="J6" s="167"/>
      <c r="K6" s="167"/>
      <c r="L6" s="167"/>
      <c r="M6" s="167"/>
      <c r="N6" s="167"/>
      <c r="O6" s="167"/>
      <c r="P6" s="3"/>
      <c r="Q6" s="3"/>
      <c r="S6" s="3"/>
      <c r="T6" s="8"/>
    </row>
    <row r="7" spans="1:20" ht="15.75">
      <c r="A7" s="3" t="s">
        <v>28</v>
      </c>
      <c r="B7" s="3"/>
      <c r="C7" s="3"/>
      <c r="D7" s="1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3"/>
      <c r="Q7" s="3"/>
      <c r="S7" s="3"/>
      <c r="T7" s="8"/>
    </row>
    <row r="8" spans="1:20" ht="15.75">
      <c r="A8" s="3" t="s">
        <v>29</v>
      </c>
      <c r="B8" s="3"/>
      <c r="C8" s="3"/>
      <c r="D8" s="1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3"/>
      <c r="Q8" s="3"/>
      <c r="S8" s="3"/>
      <c r="T8" s="8"/>
    </row>
    <row r="9" spans="1:20" ht="15.75">
      <c r="A9" s="3" t="s">
        <v>30</v>
      </c>
      <c r="B9" s="3"/>
      <c r="C9" s="3"/>
      <c r="D9" s="1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3"/>
      <c r="Q9" s="3"/>
      <c r="S9" s="3"/>
      <c r="T9" s="8"/>
    </row>
    <row r="10" spans="4:15" ht="15.75">
      <c r="D10" s="1"/>
      <c r="H10" s="11"/>
      <c r="I10" s="4"/>
      <c r="N10" s="6"/>
      <c r="O10" s="6"/>
    </row>
    <row r="11" spans="1:15" ht="26.25" customHeight="1">
      <c r="A11" s="189" t="s">
        <v>125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</row>
    <row r="12" spans="2:4" ht="12.75" customHeight="1">
      <c r="B12" s="9"/>
      <c r="C12" s="9"/>
      <c r="D12" s="37"/>
    </row>
    <row r="13" spans="1:15" ht="15.75">
      <c r="A13" s="166" t="s">
        <v>100</v>
      </c>
      <c r="B13" s="166" t="s">
        <v>8</v>
      </c>
      <c r="C13" s="168" t="s">
        <v>101</v>
      </c>
      <c r="D13" s="166" t="s">
        <v>17</v>
      </c>
      <c r="E13" s="166" t="s">
        <v>14</v>
      </c>
      <c r="F13" s="174" t="s">
        <v>15</v>
      </c>
      <c r="G13" s="38"/>
      <c r="H13" s="39"/>
      <c r="I13" s="14" t="s">
        <v>7</v>
      </c>
      <c r="J13" s="40"/>
      <c r="K13" s="40"/>
      <c r="L13" s="40"/>
      <c r="M13" s="190" t="s">
        <v>16</v>
      </c>
      <c r="N13" s="181" t="s">
        <v>1</v>
      </c>
      <c r="O13" s="181"/>
    </row>
    <row r="14" spans="1:15" ht="15.75">
      <c r="A14" s="166"/>
      <c r="B14" s="166"/>
      <c r="C14" s="169"/>
      <c r="D14" s="166"/>
      <c r="E14" s="166"/>
      <c r="F14" s="174"/>
      <c r="G14" s="16"/>
      <c r="H14" s="42"/>
      <c r="I14" s="15"/>
      <c r="J14" s="41"/>
      <c r="K14" s="41"/>
      <c r="L14" s="41"/>
      <c r="M14" s="190"/>
      <c r="N14" s="41" t="s">
        <v>9</v>
      </c>
      <c r="O14" s="40" t="s">
        <v>10</v>
      </c>
    </row>
    <row r="15" spans="1:18" ht="31.5" customHeight="1">
      <c r="A15" s="87">
        <v>0</v>
      </c>
      <c r="B15" s="182" t="s">
        <v>99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4"/>
      <c r="R15" s="6"/>
    </row>
    <row r="16" spans="1:18" ht="31.5" customHeight="1">
      <c r="A16" s="106">
        <v>1</v>
      </c>
      <c r="B16" s="76" t="s">
        <v>84</v>
      </c>
      <c r="C16" s="107" t="s">
        <v>83</v>
      </c>
      <c r="D16" s="107" t="s">
        <v>85</v>
      </c>
      <c r="E16" s="107" t="s">
        <v>126</v>
      </c>
      <c r="F16" s="108">
        <f>'ΠΡΟΜΕΤΡΉΣΕΙς 170000'!H21</f>
        <v>72</v>
      </c>
      <c r="G16" s="109"/>
      <c r="H16" s="109"/>
      <c r="I16" s="109"/>
      <c r="J16" s="109"/>
      <c r="K16" s="109"/>
      <c r="L16" s="109"/>
      <c r="M16" s="110">
        <f>'πίνακας υπολογισμού τιμών'!L21</f>
        <v>1.1</v>
      </c>
      <c r="N16" s="110">
        <f>F16*M16</f>
        <v>79.2</v>
      </c>
      <c r="O16" s="111"/>
      <c r="R16" s="6"/>
    </row>
    <row r="17" spans="1:15" ht="31.5" customHeight="1">
      <c r="A17" s="173">
        <v>2</v>
      </c>
      <c r="B17" s="77" t="s">
        <v>78</v>
      </c>
      <c r="C17" s="107" t="s">
        <v>77</v>
      </c>
      <c r="D17" s="112"/>
      <c r="E17" s="113"/>
      <c r="F17" s="114"/>
      <c r="G17" s="115"/>
      <c r="H17" s="115"/>
      <c r="I17" s="116"/>
      <c r="J17" s="114"/>
      <c r="K17" s="114"/>
      <c r="L17" s="114"/>
      <c r="M17" s="114"/>
      <c r="N17" s="117">
        <f>SUM(F17*M17)</f>
        <v>0</v>
      </c>
      <c r="O17" s="118"/>
    </row>
    <row r="18" spans="1:15" ht="31.5" customHeight="1">
      <c r="A18" s="173"/>
      <c r="B18" s="76" t="s">
        <v>80</v>
      </c>
      <c r="C18" s="107" t="s">
        <v>79</v>
      </c>
      <c r="D18" s="107" t="s">
        <v>81</v>
      </c>
      <c r="E18" s="119" t="s">
        <v>126</v>
      </c>
      <c r="F18" s="118">
        <f>'ΠΡΟΜΕΤΡΉΣΕΙς 170000'!H23</f>
        <v>39.55</v>
      </c>
      <c r="G18" s="120"/>
      <c r="H18" s="120"/>
      <c r="I18" s="119"/>
      <c r="J18" s="118"/>
      <c r="K18" s="118"/>
      <c r="L18" s="118"/>
      <c r="M18" s="118">
        <f>'πίνακας υπολογισμού τιμών'!L23</f>
        <v>13.4</v>
      </c>
      <c r="N18" s="108">
        <f>SUM(F18*M18)</f>
        <v>529.97</v>
      </c>
      <c r="O18" s="118"/>
    </row>
    <row r="19" spans="1:15" s="6" customFormat="1" ht="31.5" customHeight="1">
      <c r="A19" s="106">
        <v>3</v>
      </c>
      <c r="B19" s="76" t="s">
        <v>73</v>
      </c>
      <c r="C19" s="107" t="s">
        <v>74</v>
      </c>
      <c r="D19" s="63" t="s">
        <v>76</v>
      </c>
      <c r="E19" s="75" t="s">
        <v>82</v>
      </c>
      <c r="F19" s="121">
        <f>'ΠΡΟΜΕΤΡΉΣΕΙς 170000'!H24</f>
        <v>0.15</v>
      </c>
      <c r="G19" s="122"/>
      <c r="H19" s="122"/>
      <c r="I19" s="123"/>
      <c r="J19" s="124"/>
      <c r="K19" s="124"/>
      <c r="L19" s="124"/>
      <c r="M19" s="75">
        <v>89.8</v>
      </c>
      <c r="N19" s="108">
        <f>F19*M19</f>
        <v>13.47</v>
      </c>
      <c r="O19" s="118"/>
    </row>
    <row r="20" spans="1:15" s="6" customFormat="1" ht="36.75" customHeight="1">
      <c r="A20" s="106">
        <v>4</v>
      </c>
      <c r="B20" s="109" t="s">
        <v>58</v>
      </c>
      <c r="C20" s="107" t="s">
        <v>59</v>
      </c>
      <c r="D20" s="107" t="s">
        <v>60</v>
      </c>
      <c r="E20" s="125" t="s">
        <v>126</v>
      </c>
      <c r="F20" s="126">
        <f>'ΠΡΟΜΕΤΡΉΣΕΙς 170000'!H25</f>
        <v>2.35</v>
      </c>
      <c r="G20" s="64">
        <v>115</v>
      </c>
      <c r="H20" s="122"/>
      <c r="I20" s="123"/>
      <c r="J20" s="124"/>
      <c r="K20" s="124"/>
      <c r="L20" s="124"/>
      <c r="M20" s="118">
        <v>115</v>
      </c>
      <c r="N20" s="108">
        <f>F20*M20</f>
        <v>270.25</v>
      </c>
      <c r="O20" s="118"/>
    </row>
    <row r="21" spans="1:15" s="6" customFormat="1" ht="36.75" customHeight="1">
      <c r="A21" s="173">
        <v>5</v>
      </c>
      <c r="B21" s="109" t="s">
        <v>90</v>
      </c>
      <c r="C21" s="119" t="s">
        <v>89</v>
      </c>
      <c r="D21" s="119"/>
      <c r="E21" s="127"/>
      <c r="F21" s="128"/>
      <c r="G21" s="129"/>
      <c r="H21" s="129"/>
      <c r="I21" s="129"/>
      <c r="J21" s="129"/>
      <c r="K21" s="129"/>
      <c r="L21" s="129"/>
      <c r="M21" s="129"/>
      <c r="N21" s="108"/>
      <c r="O21" s="118"/>
    </row>
    <row r="22" spans="1:15" s="6" customFormat="1" ht="36.75" customHeight="1">
      <c r="A22" s="173"/>
      <c r="B22" s="109" t="s">
        <v>92</v>
      </c>
      <c r="C22" s="119" t="s">
        <v>91</v>
      </c>
      <c r="D22" s="119" t="s">
        <v>61</v>
      </c>
      <c r="E22" s="127" t="s">
        <v>62</v>
      </c>
      <c r="F22" s="130">
        <f>'ΠΡΟΜΕΤΡΉΣΕΙς 170000'!H27</f>
        <v>23.5</v>
      </c>
      <c r="G22" s="131"/>
      <c r="H22" s="131"/>
      <c r="I22" s="131"/>
      <c r="J22" s="131"/>
      <c r="K22" s="131"/>
      <c r="L22" s="131"/>
      <c r="M22" s="118">
        <v>85</v>
      </c>
      <c r="N22" s="108">
        <f aca="true" t="shared" si="0" ref="N22:N27">F22*M22</f>
        <v>1997.5</v>
      </c>
      <c r="O22" s="114"/>
    </row>
    <row r="23" spans="1:15" s="6" customFormat="1" ht="36.75" customHeight="1">
      <c r="A23" s="106">
        <v>6</v>
      </c>
      <c r="B23" s="109" t="s">
        <v>118</v>
      </c>
      <c r="C23" s="119" t="s">
        <v>117</v>
      </c>
      <c r="D23" s="119" t="s">
        <v>119</v>
      </c>
      <c r="E23" s="119" t="s">
        <v>66</v>
      </c>
      <c r="F23" s="119">
        <f>'ΠΡΟΜΕΤΡΉΣΕΙς 170000'!H28</f>
        <v>2</v>
      </c>
      <c r="G23" s="119"/>
      <c r="H23" s="119"/>
      <c r="I23" s="119"/>
      <c r="J23" s="119"/>
      <c r="K23" s="119"/>
      <c r="L23" s="119"/>
      <c r="M23" s="118">
        <v>53.7</v>
      </c>
      <c r="N23" s="118">
        <f t="shared" si="0"/>
        <v>107.4</v>
      </c>
      <c r="O23" s="114"/>
    </row>
    <row r="24" spans="1:15" s="6" customFormat="1" ht="23.25" customHeight="1">
      <c r="A24" s="135">
        <v>7</v>
      </c>
      <c r="B24" s="109" t="s">
        <v>124</v>
      </c>
      <c r="C24" s="119" t="s">
        <v>123</v>
      </c>
      <c r="D24" s="119" t="s">
        <v>119</v>
      </c>
      <c r="E24" s="119" t="s">
        <v>66</v>
      </c>
      <c r="F24" s="119">
        <f>'ΠΡΟΜΕΤΡΉΣΕΙς 170000'!H29</f>
        <v>2</v>
      </c>
      <c r="G24" s="119"/>
      <c r="H24" s="119"/>
      <c r="I24" s="119"/>
      <c r="J24" s="119"/>
      <c r="K24" s="119"/>
      <c r="L24" s="119"/>
      <c r="M24" s="118">
        <v>34.5</v>
      </c>
      <c r="N24" s="118">
        <f t="shared" si="0"/>
        <v>69</v>
      </c>
      <c r="O24" s="114"/>
    </row>
    <row r="25" spans="1:15" s="6" customFormat="1" ht="23.25" customHeight="1">
      <c r="A25" s="106">
        <v>8</v>
      </c>
      <c r="B25" s="109" t="s">
        <v>64</v>
      </c>
      <c r="C25" s="119" t="s">
        <v>63</v>
      </c>
      <c r="D25" s="119" t="s">
        <v>65</v>
      </c>
      <c r="E25" s="119" t="s">
        <v>66</v>
      </c>
      <c r="F25" s="132">
        <f>'ΠΡΟΜΕΤΡΉΣΕΙς 170000'!H30</f>
        <v>2</v>
      </c>
      <c r="G25" s="133"/>
      <c r="H25" s="133"/>
      <c r="I25" s="133"/>
      <c r="J25" s="133"/>
      <c r="K25" s="133"/>
      <c r="L25" s="133"/>
      <c r="M25" s="118">
        <v>86.5</v>
      </c>
      <c r="N25" s="118">
        <f t="shared" si="0"/>
        <v>173</v>
      </c>
      <c r="O25" s="114"/>
    </row>
    <row r="26" spans="1:15" s="6" customFormat="1" ht="23.25" customHeight="1">
      <c r="A26" s="156">
        <v>9</v>
      </c>
      <c r="B26" s="109" t="s">
        <v>116</v>
      </c>
      <c r="C26" s="119" t="s">
        <v>115</v>
      </c>
      <c r="D26" s="119" t="s">
        <v>61</v>
      </c>
      <c r="E26" s="119" t="s">
        <v>66</v>
      </c>
      <c r="F26" s="119">
        <f>'ΠΡΟΜΕΤΡΉΣΕΙς 170000'!H31</f>
        <v>4</v>
      </c>
      <c r="G26" s="119"/>
      <c r="H26" s="119"/>
      <c r="I26" s="119"/>
      <c r="J26" s="119"/>
      <c r="K26" s="119"/>
      <c r="L26" s="119"/>
      <c r="M26" s="118">
        <v>31.1</v>
      </c>
      <c r="N26" s="118">
        <f t="shared" si="0"/>
        <v>124.4</v>
      </c>
      <c r="O26" s="114"/>
    </row>
    <row r="27" spans="1:15" s="6" customFormat="1" ht="23.25" customHeight="1">
      <c r="A27" s="106">
        <v>10</v>
      </c>
      <c r="B27" s="109" t="s">
        <v>68</v>
      </c>
      <c r="C27" s="119" t="s">
        <v>67</v>
      </c>
      <c r="D27" s="119" t="s">
        <v>61</v>
      </c>
      <c r="E27" s="119" t="s">
        <v>66</v>
      </c>
      <c r="F27" s="132">
        <f>'ΠΡΟΜΕΤΡΉΣΕΙς 170000'!H32</f>
        <v>2</v>
      </c>
      <c r="G27" s="133"/>
      <c r="H27" s="133"/>
      <c r="I27" s="133"/>
      <c r="J27" s="133"/>
      <c r="K27" s="133"/>
      <c r="L27" s="133"/>
      <c r="M27" s="118">
        <v>49.3</v>
      </c>
      <c r="N27" s="118">
        <f t="shared" si="0"/>
        <v>98.6</v>
      </c>
      <c r="O27" s="114"/>
    </row>
    <row r="28" spans="1:15" s="6" customFormat="1" ht="23.25" customHeight="1">
      <c r="A28" s="185" t="s">
        <v>18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7"/>
      <c r="O28" s="134">
        <f>SUM(N16:N27)</f>
        <v>3462.79</v>
      </c>
    </row>
    <row r="29" spans="1:15" s="6" customFormat="1" ht="15.75">
      <c r="A29" s="85"/>
      <c r="B29" s="79" t="s">
        <v>33</v>
      </c>
      <c r="C29" s="79"/>
      <c r="D29" s="85"/>
      <c r="E29" s="85"/>
      <c r="F29" s="81"/>
      <c r="G29" s="82"/>
      <c r="H29" s="82"/>
      <c r="I29" s="83"/>
      <c r="J29" s="81"/>
      <c r="K29" s="81"/>
      <c r="L29" s="81"/>
      <c r="M29" s="81"/>
      <c r="N29" s="86"/>
      <c r="O29" s="81"/>
    </row>
    <row r="30" spans="1:15" s="6" customFormat="1" ht="30" customHeight="1">
      <c r="A30" s="106">
        <v>11</v>
      </c>
      <c r="B30" s="136" t="s">
        <v>37</v>
      </c>
      <c r="C30" s="107" t="s">
        <v>36</v>
      </c>
      <c r="D30" s="108" t="s">
        <v>38</v>
      </c>
      <c r="E30" s="108" t="s">
        <v>127</v>
      </c>
      <c r="F30" s="108">
        <f>'ΠΡΟΜΕΤΡΉΣΕΙς 170000'!H34</f>
        <v>10074</v>
      </c>
      <c r="G30" s="119"/>
      <c r="H30" s="119"/>
      <c r="I30" s="119"/>
      <c r="J30" s="119"/>
      <c r="K30" s="119"/>
      <c r="L30" s="119"/>
      <c r="M30" s="110">
        <f>'πίνακας υπολογισμού τιμών'!L22</f>
        <v>1.4</v>
      </c>
      <c r="N30" s="108">
        <f>F30*M30</f>
        <v>14103.6</v>
      </c>
      <c r="O30" s="118"/>
    </row>
    <row r="31" spans="1:15" s="6" customFormat="1" ht="42.75" customHeight="1">
      <c r="A31" s="173">
        <v>12</v>
      </c>
      <c r="B31" s="136" t="s">
        <v>70</v>
      </c>
      <c r="C31" s="107" t="s">
        <v>69</v>
      </c>
      <c r="D31" s="137"/>
      <c r="E31" s="137"/>
      <c r="F31" s="138"/>
      <c r="G31" s="137"/>
      <c r="H31" s="137"/>
      <c r="I31" s="137"/>
      <c r="J31" s="137"/>
      <c r="K31" s="137"/>
      <c r="L31" s="137"/>
      <c r="M31" s="139"/>
      <c r="N31" s="108"/>
      <c r="O31" s="118"/>
    </row>
    <row r="32" spans="1:15" s="6" customFormat="1" ht="34.5" customHeight="1">
      <c r="A32" s="173"/>
      <c r="B32" s="136" t="s">
        <v>72</v>
      </c>
      <c r="C32" s="107" t="s">
        <v>71</v>
      </c>
      <c r="D32" s="140"/>
      <c r="E32" s="125"/>
      <c r="F32" s="127"/>
      <c r="G32" s="120"/>
      <c r="H32" s="120"/>
      <c r="I32" s="119"/>
      <c r="J32" s="118"/>
      <c r="K32" s="118"/>
      <c r="L32" s="118"/>
      <c r="M32" s="141"/>
      <c r="N32" s="108"/>
      <c r="O32" s="142"/>
    </row>
    <row r="33" spans="1:15" s="6" customFormat="1" ht="23.25" customHeight="1">
      <c r="A33" s="173"/>
      <c r="B33" s="136" t="s">
        <v>87</v>
      </c>
      <c r="C33" s="107" t="s">
        <v>86</v>
      </c>
      <c r="D33" s="143" t="s">
        <v>88</v>
      </c>
      <c r="E33" s="144" t="s">
        <v>62</v>
      </c>
      <c r="F33" s="145">
        <f>'ΠΡΟΜΕΤΡΉΣΕΙς 170000'!H37</f>
        <v>2</v>
      </c>
      <c r="G33" s="115"/>
      <c r="H33" s="115"/>
      <c r="I33" s="116"/>
      <c r="J33" s="114"/>
      <c r="K33" s="114"/>
      <c r="L33" s="114"/>
      <c r="M33" s="110">
        <v>103</v>
      </c>
      <c r="N33" s="108">
        <f>F33*M33</f>
        <v>206</v>
      </c>
      <c r="O33" s="118"/>
    </row>
    <row r="34" spans="1:15" s="6" customFormat="1" ht="16.5">
      <c r="A34" s="188" t="s">
        <v>18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46">
        <f>SUM(N30:N33)</f>
        <v>14309.6</v>
      </c>
    </row>
    <row r="35" spans="1:15" s="6" customFormat="1" ht="15.75">
      <c r="A35" s="78"/>
      <c r="B35" s="79" t="s">
        <v>34</v>
      </c>
      <c r="C35" s="79"/>
      <c r="D35" s="78"/>
      <c r="E35" s="80"/>
      <c r="F35" s="81"/>
      <c r="G35" s="82"/>
      <c r="H35" s="82"/>
      <c r="I35" s="83"/>
      <c r="J35" s="81"/>
      <c r="K35" s="81"/>
      <c r="L35" s="81"/>
      <c r="M35" s="84"/>
      <c r="N35" s="81"/>
      <c r="O35" s="81"/>
    </row>
    <row r="36" spans="1:15" s="6" customFormat="1" ht="31.5" customHeight="1">
      <c r="A36" s="106">
        <v>13</v>
      </c>
      <c r="B36" s="147" t="s">
        <v>21</v>
      </c>
      <c r="C36" s="148" t="s">
        <v>20</v>
      </c>
      <c r="D36" s="118" t="s">
        <v>22</v>
      </c>
      <c r="E36" s="118" t="s">
        <v>128</v>
      </c>
      <c r="F36" s="118">
        <f>'ΠΡΟΜΕΤΡΉΣΕΙς 170000'!H39</f>
        <v>9198</v>
      </c>
      <c r="G36" s="120"/>
      <c r="H36" s="120"/>
      <c r="I36" s="119"/>
      <c r="J36" s="118"/>
      <c r="K36" s="118"/>
      <c r="L36" s="118"/>
      <c r="M36" s="118">
        <v>1.2</v>
      </c>
      <c r="N36" s="118">
        <f>SUM(F36*M36)</f>
        <v>11037.6</v>
      </c>
      <c r="O36" s="142"/>
    </row>
    <row r="37" spans="1:15" s="6" customFormat="1" ht="31.5" customHeight="1">
      <c r="A37" s="173">
        <v>14</v>
      </c>
      <c r="B37" s="147" t="s">
        <v>24</v>
      </c>
      <c r="C37" s="148" t="s">
        <v>23</v>
      </c>
      <c r="D37" s="118"/>
      <c r="E37" s="118"/>
      <c r="F37" s="118"/>
      <c r="G37" s="120"/>
      <c r="H37" s="120"/>
      <c r="I37" s="119"/>
      <c r="J37" s="118"/>
      <c r="K37" s="118"/>
      <c r="L37" s="118"/>
      <c r="M37" s="149"/>
      <c r="N37" s="118">
        <f>SUM(F37*M37)</f>
        <v>0</v>
      </c>
      <c r="O37" s="118"/>
    </row>
    <row r="38" spans="1:15" s="6" customFormat="1" ht="31.5" customHeight="1">
      <c r="A38" s="173"/>
      <c r="B38" s="147" t="s">
        <v>26</v>
      </c>
      <c r="C38" s="148" t="s">
        <v>25</v>
      </c>
      <c r="D38" s="118" t="s">
        <v>27</v>
      </c>
      <c r="E38" s="118" t="s">
        <v>128</v>
      </c>
      <c r="F38" s="118">
        <f>'ΠΡΟΜΕΤΡΉΣΕΙς 170000'!H41</f>
        <v>9198</v>
      </c>
      <c r="G38" s="120"/>
      <c r="H38" s="120"/>
      <c r="I38" s="119"/>
      <c r="J38" s="118"/>
      <c r="K38" s="118"/>
      <c r="L38" s="118"/>
      <c r="M38" s="118">
        <f>'πίνακας υπολογισμού τιμών'!L25</f>
        <v>7.86</v>
      </c>
      <c r="N38" s="118">
        <f>SUM(F38*M38)</f>
        <v>72296.28</v>
      </c>
      <c r="O38" s="118"/>
    </row>
    <row r="39" spans="1:15" ht="15" customHeight="1">
      <c r="A39" s="188" t="s">
        <v>18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34">
        <f>SUM(N36:N38)</f>
        <v>83333.88</v>
      </c>
    </row>
    <row r="40" spans="1:15" ht="15" customHeight="1">
      <c r="A40" s="66"/>
      <c r="B40" s="67"/>
      <c r="C40" s="67"/>
      <c r="D40" s="66"/>
      <c r="E40" s="66"/>
      <c r="G40" s="65"/>
      <c r="H40" s="65"/>
      <c r="I40" s="65"/>
      <c r="J40" s="65"/>
      <c r="K40" s="65"/>
      <c r="L40" s="65"/>
      <c r="M40" s="89"/>
      <c r="N40" s="68"/>
      <c r="O40" s="90"/>
    </row>
    <row r="41" spans="1:15" ht="15.75">
      <c r="A41" s="31">
        <v>0</v>
      </c>
      <c r="B41" s="31"/>
      <c r="C41" s="31"/>
      <c r="D41" s="31"/>
      <c r="E41" s="31"/>
      <c r="F41" s="28"/>
      <c r="G41" s="44"/>
      <c r="H41" s="45">
        <f>F41*G41</f>
        <v>0</v>
      </c>
      <c r="I41" s="46"/>
      <c r="J41" s="47">
        <f>G41/340.75</f>
        <v>0</v>
      </c>
      <c r="K41" s="47"/>
      <c r="L41" s="47"/>
      <c r="M41" s="179" t="s">
        <v>11</v>
      </c>
      <c r="N41" s="180"/>
      <c r="O41" s="150">
        <f>O28+O34+O39</f>
        <v>101106.27</v>
      </c>
    </row>
    <row r="42" spans="1:15" ht="15.75">
      <c r="A42" s="31"/>
      <c r="B42" s="31"/>
      <c r="C42" s="31"/>
      <c r="D42" s="31"/>
      <c r="E42" s="31"/>
      <c r="F42" s="28"/>
      <c r="G42" s="27"/>
      <c r="H42" s="28"/>
      <c r="I42" s="26"/>
      <c r="J42" s="29"/>
      <c r="K42" s="29"/>
      <c r="L42" s="29"/>
      <c r="M42" s="178" t="s">
        <v>19</v>
      </c>
      <c r="N42" s="178"/>
      <c r="O42" s="151">
        <f>SUM(O41*0.18)</f>
        <v>18199.13</v>
      </c>
    </row>
    <row r="43" spans="1:15" ht="15.75">
      <c r="A43" s="31"/>
      <c r="B43" s="31"/>
      <c r="C43" s="31"/>
      <c r="D43" s="31"/>
      <c r="E43" s="31"/>
      <c r="F43" s="28"/>
      <c r="G43" s="27"/>
      <c r="H43" s="28"/>
      <c r="I43" s="26"/>
      <c r="J43" s="29"/>
      <c r="K43" s="29"/>
      <c r="L43" s="29"/>
      <c r="M43" s="176" t="s">
        <v>0</v>
      </c>
      <c r="N43" s="176"/>
      <c r="O43" s="152">
        <f>SUM(O41+O42)</f>
        <v>119305.4</v>
      </c>
    </row>
    <row r="44" spans="1:15" ht="15.75">
      <c r="A44" s="31"/>
      <c r="B44" s="31"/>
      <c r="C44" s="31"/>
      <c r="D44" s="31"/>
      <c r="E44" s="31"/>
      <c r="F44" s="28"/>
      <c r="G44" s="27"/>
      <c r="H44" s="28"/>
      <c r="I44" s="26"/>
      <c r="J44" s="29"/>
      <c r="K44" s="29"/>
      <c r="L44" s="29"/>
      <c r="M44" s="177" t="s">
        <v>6</v>
      </c>
      <c r="N44" s="177"/>
      <c r="O44" s="153">
        <f>O43*0.15</f>
        <v>17895.81</v>
      </c>
    </row>
    <row r="45" spans="1:15" ht="15.75">
      <c r="A45" s="30"/>
      <c r="B45" s="31"/>
      <c r="C45" s="31"/>
      <c r="D45" s="30"/>
      <c r="E45" s="30"/>
      <c r="F45" s="32"/>
      <c r="G45" s="32"/>
      <c r="H45" s="33"/>
      <c r="I45" s="30"/>
      <c r="J45" s="34"/>
      <c r="K45" s="34"/>
      <c r="L45" s="34"/>
      <c r="M45" s="178" t="s">
        <v>96</v>
      </c>
      <c r="N45" s="178"/>
      <c r="O45" s="151">
        <v>1010.17</v>
      </c>
    </row>
    <row r="46" spans="1:15" s="2" customFormat="1" ht="15.75">
      <c r="A46" s="30"/>
      <c r="B46" s="30"/>
      <c r="C46" s="30"/>
      <c r="D46" s="30"/>
      <c r="E46" s="30"/>
      <c r="F46" s="32"/>
      <c r="G46" s="32"/>
      <c r="H46" s="33"/>
      <c r="I46" s="30"/>
      <c r="J46" s="34"/>
      <c r="K46" s="34"/>
      <c r="L46" s="34"/>
      <c r="M46" s="176" t="s">
        <v>0</v>
      </c>
      <c r="N46" s="176"/>
      <c r="O46" s="154">
        <f>O43+O44+O45</f>
        <v>138211.38</v>
      </c>
    </row>
    <row r="47" spans="1:15" s="2" customFormat="1" ht="15.75">
      <c r="A47" s="35"/>
      <c r="B47" s="35"/>
      <c r="C47" s="35"/>
      <c r="D47" s="175"/>
      <c r="E47" s="175"/>
      <c r="F47" s="175"/>
      <c r="G47" s="32"/>
      <c r="H47" s="33"/>
      <c r="I47" s="30"/>
      <c r="J47" s="34"/>
      <c r="K47" s="34"/>
      <c r="L47" s="34"/>
      <c r="M47" s="177" t="s">
        <v>31</v>
      </c>
      <c r="N47" s="177"/>
      <c r="O47" s="155">
        <f>SUM(O46*0.23)</f>
        <v>31788.62</v>
      </c>
    </row>
    <row r="48" spans="1:15" s="2" customFormat="1" ht="15.75">
      <c r="A48" s="36"/>
      <c r="B48" s="35"/>
      <c r="C48" s="35"/>
      <c r="D48" s="175"/>
      <c r="E48" s="175"/>
      <c r="F48" s="175"/>
      <c r="G48" s="32"/>
      <c r="H48" s="33"/>
      <c r="I48" s="30"/>
      <c r="J48" s="34"/>
      <c r="K48" s="34"/>
      <c r="L48" s="34"/>
      <c r="M48" s="176" t="s">
        <v>18</v>
      </c>
      <c r="N48" s="176"/>
      <c r="O48" s="154">
        <f>O46+O47</f>
        <v>170000</v>
      </c>
    </row>
    <row r="49" spans="4:15" s="2" customFormat="1" ht="15.75">
      <c r="D49" s="175"/>
      <c r="E49" s="175"/>
      <c r="F49" s="175"/>
      <c r="G49" s="32"/>
      <c r="H49" s="33"/>
      <c r="I49" s="30"/>
      <c r="J49" s="34"/>
      <c r="K49" s="34"/>
      <c r="L49" s="34"/>
      <c r="M49" s="34"/>
      <c r="N49" s="34"/>
      <c r="O49" s="34"/>
    </row>
    <row r="50" spans="1:15" s="2" customFormat="1" ht="16.5">
      <c r="A50" s="30"/>
      <c r="C50" s="102"/>
      <c r="D50" s="36"/>
      <c r="E50" s="28"/>
      <c r="F50" s="98"/>
      <c r="G50" s="98"/>
      <c r="H50" s="98"/>
      <c r="I50" s="99"/>
      <c r="J50" s="34"/>
      <c r="K50" s="34"/>
      <c r="L50" s="34"/>
      <c r="M50" s="36"/>
      <c r="N50" s="12"/>
      <c r="O50" s="34"/>
    </row>
    <row r="51" spans="1:15" s="2" customFormat="1" ht="15.75">
      <c r="A51" s="30"/>
      <c r="B51" s="35" t="s">
        <v>112</v>
      </c>
      <c r="C51" s="102"/>
      <c r="D51" s="35" t="s">
        <v>113</v>
      </c>
      <c r="E51" s="28"/>
      <c r="F51"/>
      <c r="G51"/>
      <c r="H51"/>
      <c r="I51"/>
      <c r="J51" s="34"/>
      <c r="K51" s="34"/>
      <c r="L51" s="34"/>
      <c r="M51" s="35" t="s">
        <v>113</v>
      </c>
      <c r="N51" s="12"/>
      <c r="O51" s="34"/>
    </row>
    <row r="52" spans="1:15" s="2" customFormat="1" ht="16.5">
      <c r="A52" s="30"/>
      <c r="C52" s="102"/>
      <c r="D52" s="103" t="s">
        <v>109</v>
      </c>
      <c r="E52" s="28"/>
      <c r="F52" s="105"/>
      <c r="G52" s="105"/>
      <c r="H52" s="105"/>
      <c r="I52" s="105"/>
      <c r="J52" s="30"/>
      <c r="K52" s="30"/>
      <c r="L52" s="30"/>
      <c r="M52" s="103" t="s">
        <v>5</v>
      </c>
      <c r="N52" s="34"/>
      <c r="O52" s="34"/>
    </row>
    <row r="53" spans="1:15" s="2" customFormat="1" ht="15.75">
      <c r="A53" s="30"/>
      <c r="B53" s="36" t="s">
        <v>104</v>
      </c>
      <c r="C53" s="102"/>
      <c r="D53" s="103" t="s">
        <v>114</v>
      </c>
      <c r="E53" s="28"/>
      <c r="F53" s="100"/>
      <c r="G53" s="100"/>
      <c r="H53" s="100"/>
      <c r="I53" s="100"/>
      <c r="J53" s="34"/>
      <c r="K53" s="34"/>
      <c r="L53" s="34"/>
      <c r="M53" s="103" t="s">
        <v>103</v>
      </c>
      <c r="N53" s="34"/>
      <c r="O53" s="34"/>
    </row>
    <row r="54" spans="1:15" s="2" customFormat="1" ht="15.75">
      <c r="A54" s="30"/>
      <c r="B54" s="35"/>
      <c r="C54" s="102"/>
      <c r="D54" s="103"/>
      <c r="E54" s="28"/>
      <c r="F54" s="100"/>
      <c r="G54" s="100"/>
      <c r="H54" s="100"/>
      <c r="I54" s="100"/>
      <c r="J54" s="34"/>
      <c r="K54" s="34"/>
      <c r="L54" s="34"/>
      <c r="M54" s="103"/>
      <c r="N54" s="34"/>
      <c r="O54" s="34"/>
    </row>
    <row r="55" spans="1:15" s="2" customFormat="1" ht="15.75">
      <c r="A55" s="30"/>
      <c r="B55" s="35"/>
      <c r="C55" s="102"/>
      <c r="D55" s="103"/>
      <c r="E55" s="28"/>
      <c r="F55" s="100"/>
      <c r="G55" s="100"/>
      <c r="H55" s="100"/>
      <c r="I55" s="100"/>
      <c r="J55" s="34"/>
      <c r="K55" s="34"/>
      <c r="L55" s="34"/>
      <c r="M55" s="103"/>
      <c r="N55" s="34"/>
      <c r="O55" s="34"/>
    </row>
    <row r="56" spans="1:15" s="2" customFormat="1" ht="15.75">
      <c r="A56" s="30"/>
      <c r="B56" s="35"/>
      <c r="C56" s="102"/>
      <c r="D56" s="103"/>
      <c r="E56" s="28"/>
      <c r="F56" s="100"/>
      <c r="G56" s="100"/>
      <c r="H56" s="100"/>
      <c r="I56" s="100"/>
      <c r="J56" s="34"/>
      <c r="K56" s="34"/>
      <c r="L56" s="34"/>
      <c r="M56" s="103"/>
      <c r="N56" s="34"/>
      <c r="O56" s="34"/>
    </row>
    <row r="57" spans="1:15" s="2" customFormat="1" ht="15.75">
      <c r="A57" s="30"/>
      <c r="B57" s="36" t="s">
        <v>55</v>
      </c>
      <c r="C57" s="102"/>
      <c r="D57" s="103" t="s">
        <v>110</v>
      </c>
      <c r="E57" s="28"/>
      <c r="F57" s="100"/>
      <c r="G57" s="100"/>
      <c r="H57" s="100"/>
      <c r="I57" s="100"/>
      <c r="J57" s="34"/>
      <c r="K57" s="34"/>
      <c r="L57" s="34"/>
      <c r="M57" s="103" t="s">
        <v>105</v>
      </c>
      <c r="N57" s="34"/>
      <c r="O57" s="34"/>
    </row>
    <row r="58" spans="1:15" s="2" customFormat="1" ht="16.5">
      <c r="A58" s="30"/>
      <c r="B58" s="35" t="s">
        <v>108</v>
      </c>
      <c r="C58" s="102"/>
      <c r="D58" s="103" t="s">
        <v>111</v>
      </c>
      <c r="E58" s="28"/>
      <c r="F58" s="101"/>
      <c r="G58" s="101"/>
      <c r="H58" s="101"/>
      <c r="I58" s="101"/>
      <c r="J58" s="101"/>
      <c r="K58" s="101"/>
      <c r="L58" s="101"/>
      <c r="M58" s="103" t="s">
        <v>106</v>
      </c>
      <c r="N58" s="34"/>
      <c r="O58" s="34"/>
    </row>
    <row r="59" spans="1:15" s="2" customFormat="1" ht="20.25" customHeight="1">
      <c r="A59" s="30"/>
      <c r="B59" s="104"/>
      <c r="C59" s="100"/>
      <c r="D59" s="100"/>
      <c r="E59" s="101"/>
      <c r="F59" s="101"/>
      <c r="G59" s="101"/>
      <c r="H59" s="101"/>
      <c r="I59" s="101"/>
      <c r="J59" s="101"/>
      <c r="K59" s="101"/>
      <c r="L59" s="101"/>
      <c r="M59" s="104" t="s">
        <v>107</v>
      </c>
      <c r="N59" s="34"/>
      <c r="O59" s="34"/>
    </row>
    <row r="60" spans="1:15" s="2" customFormat="1" ht="20.25" customHeight="1">
      <c r="A60" s="30"/>
      <c r="B60" s="59"/>
      <c r="C60" s="59"/>
      <c r="D60" s="59"/>
      <c r="E60" s="59"/>
      <c r="F60" s="59"/>
      <c r="G60" s="101"/>
      <c r="H60" s="101"/>
      <c r="I60" s="101"/>
      <c r="J60" s="101"/>
      <c r="K60" s="101"/>
      <c r="L60" s="101"/>
      <c r="M60" s="101"/>
      <c r="N60" s="34"/>
      <c r="O60" s="34"/>
    </row>
    <row r="61" spans="1:15" s="2" customFormat="1" ht="15.75">
      <c r="A61" s="30"/>
      <c r="D61" s="59"/>
      <c r="E61" s="59"/>
      <c r="F61" s="59"/>
      <c r="G61" s="32"/>
      <c r="H61" s="33"/>
      <c r="I61" s="30"/>
      <c r="J61" s="34"/>
      <c r="K61" s="34"/>
      <c r="L61" s="34"/>
      <c r="M61" s="34"/>
      <c r="N61" s="34"/>
      <c r="O61" s="34"/>
    </row>
    <row r="62" spans="1:15" s="2" customFormat="1" ht="15.75">
      <c r="A62" s="30"/>
      <c r="D62" s="59"/>
      <c r="E62" s="59"/>
      <c r="F62" s="59"/>
      <c r="G62" s="32"/>
      <c r="H62" s="33"/>
      <c r="I62" s="30"/>
      <c r="J62" s="34"/>
      <c r="K62" s="34"/>
      <c r="L62" s="34"/>
      <c r="M62" s="34"/>
      <c r="N62" s="34"/>
      <c r="O62" s="34"/>
    </row>
    <row r="63" spans="1:15" s="2" customFormat="1" ht="15.75">
      <c r="A63" s="30"/>
      <c r="D63" s="59"/>
      <c r="E63" s="59"/>
      <c r="F63" s="59"/>
      <c r="G63" s="32"/>
      <c r="H63" s="33"/>
      <c r="I63" s="30"/>
      <c r="J63" s="34"/>
      <c r="K63" s="34"/>
      <c r="L63" s="34"/>
      <c r="M63" s="34"/>
      <c r="N63" s="34"/>
      <c r="O63" s="34"/>
    </row>
    <row r="64" spans="1:15" s="2" customFormat="1" ht="15.75">
      <c r="A64" s="30"/>
      <c r="D64" s="59"/>
      <c r="E64" s="59"/>
      <c r="F64" s="59"/>
      <c r="G64" s="32"/>
      <c r="H64" s="33"/>
      <c r="I64" s="30"/>
      <c r="J64" s="34"/>
      <c r="K64" s="34"/>
      <c r="L64" s="34"/>
      <c r="M64" s="34"/>
      <c r="N64" s="34"/>
      <c r="O64" s="34"/>
    </row>
    <row r="65" spans="1:15" s="2" customFormat="1" ht="15.75">
      <c r="A65" s="30"/>
      <c r="D65" s="59"/>
      <c r="E65" s="59"/>
      <c r="F65" s="59"/>
      <c r="G65" s="32"/>
      <c r="H65" s="33"/>
      <c r="I65" s="30"/>
      <c r="J65" s="34"/>
      <c r="K65" s="34"/>
      <c r="L65" s="34"/>
      <c r="M65" s="34"/>
      <c r="N65" s="34"/>
      <c r="O65" s="34"/>
    </row>
    <row r="66" spans="1:15" s="2" customFormat="1" ht="15.75">
      <c r="A66" s="30"/>
      <c r="D66" s="59"/>
      <c r="E66" s="59"/>
      <c r="F66" s="59"/>
      <c r="G66" s="32"/>
      <c r="H66" s="33"/>
      <c r="I66" s="30"/>
      <c r="J66" s="34"/>
      <c r="K66" s="34"/>
      <c r="L66" s="34"/>
      <c r="M66" s="34"/>
      <c r="N66" s="34"/>
      <c r="O66" s="34"/>
    </row>
    <row r="67" spans="1:15" s="2" customFormat="1" ht="15.75">
      <c r="A67" s="30"/>
      <c r="B67" s="59"/>
      <c r="D67" s="59"/>
      <c r="E67" s="59"/>
      <c r="F67" s="59"/>
      <c r="G67" s="32"/>
      <c r="H67" s="33"/>
      <c r="I67" s="30"/>
      <c r="J67" s="34"/>
      <c r="K67" s="34"/>
      <c r="L67" s="34"/>
      <c r="M67" s="34"/>
      <c r="N67" s="34"/>
      <c r="O67" s="34"/>
    </row>
    <row r="68" spans="1:15" s="2" customFormat="1" ht="15.75">
      <c r="A68" s="30"/>
      <c r="B68" s="59"/>
      <c r="D68" s="59"/>
      <c r="E68" s="30"/>
      <c r="F68" s="32"/>
      <c r="G68" s="32"/>
      <c r="H68" s="33"/>
      <c r="I68" s="30"/>
      <c r="J68" s="34"/>
      <c r="K68" s="34"/>
      <c r="L68" s="34"/>
      <c r="M68" s="34"/>
      <c r="N68" s="34"/>
      <c r="O68" s="34"/>
    </row>
    <row r="69" spans="1:15" s="2" customFormat="1" ht="15.75">
      <c r="A69" s="30"/>
      <c r="B69" s="59"/>
      <c r="C69" s="59"/>
      <c r="D69" s="59"/>
      <c r="E69" s="30"/>
      <c r="F69" s="32"/>
      <c r="G69" s="32"/>
      <c r="H69" s="33"/>
      <c r="I69" s="30"/>
      <c r="J69" s="34"/>
      <c r="K69" s="34"/>
      <c r="L69" s="34"/>
      <c r="M69" s="34"/>
      <c r="N69" s="34"/>
      <c r="O69" s="34"/>
    </row>
    <row r="70" spans="1:15" s="2" customFormat="1" ht="15.75">
      <c r="A70" s="30"/>
      <c r="B70" s="191"/>
      <c r="C70" s="191"/>
      <c r="D70" s="191"/>
      <c r="E70" s="30"/>
      <c r="F70" s="32"/>
      <c r="G70" s="32"/>
      <c r="H70" s="33"/>
      <c r="I70" s="30"/>
      <c r="J70" s="34"/>
      <c r="K70" s="34"/>
      <c r="L70" s="34"/>
      <c r="M70" s="34"/>
      <c r="N70" s="34"/>
      <c r="O70" s="34"/>
    </row>
    <row r="71" spans="1:15" s="2" customFormat="1" ht="15.75">
      <c r="A71" s="30"/>
      <c r="B71" s="31"/>
      <c r="C71" s="31"/>
      <c r="D71" s="30"/>
      <c r="E71" s="30"/>
      <c r="F71" s="32"/>
      <c r="G71" s="32"/>
      <c r="H71" s="33"/>
      <c r="I71" s="30"/>
      <c r="J71" s="34"/>
      <c r="K71" s="34"/>
      <c r="L71" s="34"/>
      <c r="M71" s="34"/>
      <c r="N71" s="34"/>
      <c r="O71" s="34"/>
    </row>
    <row r="72" spans="1:15" s="2" customFormat="1" ht="15.75">
      <c r="A72" s="30"/>
      <c r="B72" s="31"/>
      <c r="C72" s="31"/>
      <c r="D72" s="30"/>
      <c r="E72" s="30"/>
      <c r="F72" s="32"/>
      <c r="G72" s="32"/>
      <c r="H72" s="33"/>
      <c r="I72" s="30"/>
      <c r="J72" s="34"/>
      <c r="K72" s="34"/>
      <c r="L72" s="34"/>
      <c r="M72" s="34"/>
      <c r="N72" s="34"/>
      <c r="O72" s="34"/>
    </row>
    <row r="73" spans="1:15" s="2" customFormat="1" ht="15.75">
      <c r="A73" s="30"/>
      <c r="B73" s="31"/>
      <c r="C73" s="31"/>
      <c r="D73" s="30"/>
      <c r="E73" s="30"/>
      <c r="F73" s="32"/>
      <c r="G73" s="32"/>
      <c r="H73" s="33"/>
      <c r="I73" s="30"/>
      <c r="J73" s="34"/>
      <c r="K73" s="34"/>
      <c r="L73" s="34"/>
      <c r="M73" s="34"/>
      <c r="N73" s="34"/>
      <c r="O73" s="34"/>
    </row>
    <row r="74" spans="1:15" s="2" customFormat="1" ht="15.75">
      <c r="A74" s="30"/>
      <c r="B74" s="31"/>
      <c r="C74" s="31"/>
      <c r="D74" s="30"/>
      <c r="E74" s="30"/>
      <c r="F74" s="32"/>
      <c r="G74" s="32"/>
      <c r="H74" s="33"/>
      <c r="I74" s="30"/>
      <c r="J74" s="34"/>
      <c r="K74" s="34"/>
      <c r="L74" s="34"/>
      <c r="M74" s="34"/>
      <c r="N74" s="34"/>
      <c r="O74" s="34"/>
    </row>
    <row r="75" spans="1:15" s="2" customFormat="1" ht="15.75">
      <c r="A75" s="30"/>
      <c r="B75" s="31"/>
      <c r="C75" s="31"/>
      <c r="D75" s="30"/>
      <c r="E75" s="30"/>
      <c r="F75" s="32"/>
      <c r="G75" s="32"/>
      <c r="H75" s="33"/>
      <c r="I75" s="30"/>
      <c r="J75" s="34"/>
      <c r="K75" s="34"/>
      <c r="L75" s="34"/>
      <c r="M75" s="34"/>
      <c r="N75" s="34"/>
      <c r="O75" s="34"/>
    </row>
    <row r="76" spans="1:15" s="2" customFormat="1" ht="15.75">
      <c r="A76" s="30"/>
      <c r="B76" s="31"/>
      <c r="C76" s="31"/>
      <c r="D76" s="30"/>
      <c r="E76" s="30"/>
      <c r="F76" s="32"/>
      <c r="G76" s="32"/>
      <c r="H76" s="33"/>
      <c r="I76" s="30"/>
      <c r="J76" s="34"/>
      <c r="K76" s="34"/>
      <c r="L76" s="34"/>
      <c r="M76" s="34"/>
      <c r="N76" s="34"/>
      <c r="O76" s="34"/>
    </row>
    <row r="77" spans="1:15" s="2" customFormat="1" ht="15.75">
      <c r="A77" s="30"/>
      <c r="B77" s="31"/>
      <c r="C77" s="31"/>
      <c r="D77" s="30"/>
      <c r="E77" s="30"/>
      <c r="F77" s="32"/>
      <c r="G77" s="32"/>
      <c r="H77" s="33"/>
      <c r="I77" s="30"/>
      <c r="J77" s="34"/>
      <c r="K77" s="34"/>
      <c r="L77" s="34"/>
      <c r="M77" s="34"/>
      <c r="N77" s="34"/>
      <c r="O77" s="34"/>
    </row>
    <row r="78" spans="1:15" s="2" customFormat="1" ht="15.75">
      <c r="A78" s="30"/>
      <c r="B78" s="31"/>
      <c r="C78" s="31"/>
      <c r="D78" s="30"/>
      <c r="E78" s="30"/>
      <c r="F78" s="32"/>
      <c r="G78" s="32"/>
      <c r="H78" s="33"/>
      <c r="I78" s="30"/>
      <c r="J78" s="34"/>
      <c r="K78" s="34"/>
      <c r="L78" s="34"/>
      <c r="M78" s="34"/>
      <c r="N78" s="34"/>
      <c r="O78" s="34"/>
    </row>
    <row r="79" spans="1:15" s="2" customFormat="1" ht="15.75">
      <c r="A79" s="30"/>
      <c r="B79" s="31"/>
      <c r="C79" s="31"/>
      <c r="D79" s="30"/>
      <c r="E79" s="30"/>
      <c r="F79" s="32"/>
      <c r="G79" s="32"/>
      <c r="H79" s="33"/>
      <c r="I79" s="30"/>
      <c r="J79" s="34"/>
      <c r="K79" s="34"/>
      <c r="L79" s="34"/>
      <c r="M79" s="34"/>
      <c r="N79" s="34"/>
      <c r="O79" s="34"/>
    </row>
    <row r="80" spans="1:15" s="2" customFormat="1" ht="15.75">
      <c r="A80" s="30"/>
      <c r="B80" s="8"/>
      <c r="C80" s="8"/>
      <c r="D80" s="30"/>
      <c r="E80" s="30"/>
      <c r="F80" s="32"/>
      <c r="G80" s="32"/>
      <c r="H80" s="33"/>
      <c r="I80" s="30"/>
      <c r="J80" s="34"/>
      <c r="K80" s="34"/>
      <c r="L80" s="34"/>
      <c r="M80" s="34"/>
      <c r="N80" s="34"/>
      <c r="O80" s="34"/>
    </row>
    <row r="81" spans="4:6" ht="15.75">
      <c r="D81" s="30"/>
      <c r="E81" s="30"/>
      <c r="F81" s="32"/>
    </row>
  </sheetData>
  <sheetProtection/>
  <mergeCells count="34">
    <mergeCell ref="A11:O11"/>
    <mergeCell ref="F13:F14"/>
    <mergeCell ref="M13:M14"/>
    <mergeCell ref="B70:D70"/>
    <mergeCell ref="F5:O5"/>
    <mergeCell ref="F6:O6"/>
    <mergeCell ref="F7:O7"/>
    <mergeCell ref="F8:O8"/>
    <mergeCell ref="F9:O9"/>
    <mergeCell ref="N13:O13"/>
    <mergeCell ref="C13:C14"/>
    <mergeCell ref="B15:O15"/>
    <mergeCell ref="A28:N28"/>
    <mergeCell ref="A34:N34"/>
    <mergeCell ref="A39:N39"/>
    <mergeCell ref="A13:A14"/>
    <mergeCell ref="B13:B14"/>
    <mergeCell ref="D13:D14"/>
    <mergeCell ref="E13:E14"/>
    <mergeCell ref="M41:N41"/>
    <mergeCell ref="A17:A18"/>
    <mergeCell ref="A21:A22"/>
    <mergeCell ref="A31:A33"/>
    <mergeCell ref="A37:A38"/>
    <mergeCell ref="M42:N42"/>
    <mergeCell ref="D48:F48"/>
    <mergeCell ref="M48:N48"/>
    <mergeCell ref="D49:F49"/>
    <mergeCell ref="M43:N43"/>
    <mergeCell ref="M44:N44"/>
    <mergeCell ref="M45:N45"/>
    <mergeCell ref="M46:N46"/>
    <mergeCell ref="D47:F47"/>
    <mergeCell ref="M47:N47"/>
  </mergeCells>
  <printOptions/>
  <pageMargins left="0.3937007874015748" right="0.35433070866141736" top="0.5118110236220472" bottom="0.35433070866141736" header="0.2362204724409449" footer="0.1968503937007874"/>
  <pageSetup firstPageNumber="1" useFirstPageNumber="1" fitToHeight="30" horizontalDpi="600" verticalDpi="600" orientation="landscape" paperSize="9" scale="81" r:id="rId2"/>
  <headerFooter alignWithMargins="0">
    <oddHeader>&amp;R
</oddHeader>
    <oddFooter>&amp;L3</oddFooter>
  </headerFooter>
  <rowBreaks count="1" manualBreakCount="1">
    <brk id="2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ΠΑΣΣΑΡΩΝΑΣ 6</dc:creator>
  <cp:keywords/>
  <dc:description/>
  <cp:lastModifiedBy>maxi</cp:lastModifiedBy>
  <cp:lastPrinted>2015-05-29T07:31:57Z</cp:lastPrinted>
  <dcterms:created xsi:type="dcterms:W3CDTF">2003-06-26T06:41:04Z</dcterms:created>
  <dcterms:modified xsi:type="dcterms:W3CDTF">2015-05-29T11:58:20Z</dcterms:modified>
  <cp:category/>
  <cp:version/>
  <cp:contentType/>
  <cp:contentStatus/>
</cp:coreProperties>
</file>